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SO 101 - Zpevněná plocha" sheetId="2" r:id="rId2"/>
  </sheets>
  <definedNames>
    <definedName name="_xlnm.Print_Area" localSheetId="0">'Rekapitulace stavby'!$D$4:$AO$76,'Rekapitulace stavby'!$C$82:$AQ$96</definedName>
    <definedName name="_xlnm.Print_Titles" localSheetId="0">'Rekapitulace stavby'!$92:$92</definedName>
    <definedName name="_xlnm._FilterDatabase" localSheetId="1" hidden="1">'SO 101 - Zpevněná plocha'!$C$136:$K$365</definedName>
    <definedName name="_xlnm.Print_Area" localSheetId="1">'SO 101 - Zpevněná plocha'!$C$4:$J$76,'SO 101 - Zpevněná plocha'!$C$82:$J$118,'SO 101 - Zpevněná plocha'!$C$124:$K$365</definedName>
    <definedName name="_xlnm.Print_Titles" localSheetId="1">'SO 101 - Zpevněná plocha'!$136:$136</definedName>
  </definedNames>
  <calcPr/>
</workbook>
</file>

<file path=xl/calcChain.xml><?xml version="1.0" encoding="utf-8"?>
<calcChain xmlns="http://schemas.openxmlformats.org/spreadsheetml/2006/main">
  <c i="2" l="1" r="T361"/>
  <c r="J37"/>
  <c r="J36"/>
  <c i="1" r="AY95"/>
  <c i="2" r="J35"/>
  <c i="1" r="AX95"/>
  <c i="2" r="BI365"/>
  <c r="BH365"/>
  <c r="BG365"/>
  <c r="BF365"/>
  <c r="T365"/>
  <c r="T364"/>
  <c r="R365"/>
  <c r="R364"/>
  <c r="P365"/>
  <c r="P364"/>
  <c r="BI363"/>
  <c r="BH363"/>
  <c r="BG363"/>
  <c r="BF363"/>
  <c r="T363"/>
  <c r="R363"/>
  <c r="P363"/>
  <c r="BI362"/>
  <c r="BH362"/>
  <c r="BG362"/>
  <c r="BF362"/>
  <c r="T362"/>
  <c r="R362"/>
  <c r="P362"/>
  <c r="BI360"/>
  <c r="BH360"/>
  <c r="BG360"/>
  <c r="BF360"/>
  <c r="T360"/>
  <c r="R360"/>
  <c r="P360"/>
  <c r="BI359"/>
  <c r="BH359"/>
  <c r="BG359"/>
  <c r="BF359"/>
  <c r="T359"/>
  <c r="R359"/>
  <c r="P359"/>
  <c r="BI357"/>
  <c r="BH357"/>
  <c r="BG357"/>
  <c r="BF357"/>
  <c r="T357"/>
  <c r="T356"/>
  <c r="R357"/>
  <c r="R356"/>
  <c r="P357"/>
  <c r="P356"/>
  <c r="BI355"/>
  <c r="BH355"/>
  <c r="BG355"/>
  <c r="BF355"/>
  <c r="T355"/>
  <c r="R355"/>
  <c r="P355"/>
  <c r="BI354"/>
  <c r="BH354"/>
  <c r="BG354"/>
  <c r="BF354"/>
  <c r="T354"/>
  <c r="R354"/>
  <c r="P354"/>
  <c r="BI353"/>
  <c r="BH353"/>
  <c r="BG353"/>
  <c r="BF353"/>
  <c r="T353"/>
  <c r="R353"/>
  <c r="P353"/>
  <c r="BI352"/>
  <c r="BH352"/>
  <c r="BG352"/>
  <c r="BF352"/>
  <c r="T352"/>
  <c r="R352"/>
  <c r="P352"/>
  <c r="BI351"/>
  <c r="BH351"/>
  <c r="BG351"/>
  <c r="BF351"/>
  <c r="T351"/>
  <c r="R351"/>
  <c r="P351"/>
  <c r="BI350"/>
  <c r="BH350"/>
  <c r="BG350"/>
  <c r="BF350"/>
  <c r="T350"/>
  <c r="R350"/>
  <c r="P350"/>
  <c r="BI348"/>
  <c r="BH348"/>
  <c r="BG348"/>
  <c r="BF348"/>
  <c r="T348"/>
  <c r="R348"/>
  <c r="P348"/>
  <c r="BI347"/>
  <c r="BH347"/>
  <c r="BG347"/>
  <c r="BF347"/>
  <c r="T347"/>
  <c r="R347"/>
  <c r="P347"/>
  <c r="BI346"/>
  <c r="BH346"/>
  <c r="BG346"/>
  <c r="BF346"/>
  <c r="T346"/>
  <c r="R346"/>
  <c r="P346"/>
  <c r="BI345"/>
  <c r="BH345"/>
  <c r="BG345"/>
  <c r="BF345"/>
  <c r="T345"/>
  <c r="R345"/>
  <c r="P345"/>
  <c r="BI344"/>
  <c r="BH344"/>
  <c r="BG344"/>
  <c r="BF344"/>
  <c r="T344"/>
  <c r="R344"/>
  <c r="P344"/>
  <c r="BI343"/>
  <c r="BH343"/>
  <c r="BG343"/>
  <c r="BF343"/>
  <c r="T343"/>
  <c r="R343"/>
  <c r="P343"/>
  <c r="BI342"/>
  <c r="BH342"/>
  <c r="BG342"/>
  <c r="BF342"/>
  <c r="T342"/>
  <c r="R342"/>
  <c r="P342"/>
  <c r="BI339"/>
  <c r="BH339"/>
  <c r="BG339"/>
  <c r="BF339"/>
  <c r="T339"/>
  <c r="R339"/>
  <c r="P339"/>
  <c r="BI338"/>
  <c r="BH338"/>
  <c r="BG338"/>
  <c r="BF338"/>
  <c r="T338"/>
  <c r="R338"/>
  <c r="P338"/>
  <c r="BI337"/>
  <c r="BH337"/>
  <c r="BG337"/>
  <c r="BF337"/>
  <c r="T337"/>
  <c r="R337"/>
  <c r="P337"/>
  <c r="BI335"/>
  <c r="BH335"/>
  <c r="BG335"/>
  <c r="BF335"/>
  <c r="T335"/>
  <c r="R335"/>
  <c r="P335"/>
  <c r="BI332"/>
  <c r="BH332"/>
  <c r="BG332"/>
  <c r="BF332"/>
  <c r="T332"/>
  <c r="R332"/>
  <c r="P332"/>
  <c r="BI330"/>
  <c r="BH330"/>
  <c r="BG330"/>
  <c r="BF330"/>
  <c r="T330"/>
  <c r="R330"/>
  <c r="P330"/>
  <c r="BI327"/>
  <c r="BH327"/>
  <c r="BG327"/>
  <c r="BF327"/>
  <c r="T327"/>
  <c r="R327"/>
  <c r="P327"/>
  <c r="BI325"/>
  <c r="BH325"/>
  <c r="BG325"/>
  <c r="BF325"/>
  <c r="T325"/>
  <c r="R325"/>
  <c r="P325"/>
  <c r="BI322"/>
  <c r="BH322"/>
  <c r="BG322"/>
  <c r="BF322"/>
  <c r="T322"/>
  <c r="T321"/>
  <c r="R322"/>
  <c r="R321"/>
  <c r="P322"/>
  <c r="P321"/>
  <c r="BI319"/>
  <c r="BH319"/>
  <c r="BG319"/>
  <c r="BF319"/>
  <c r="T319"/>
  <c r="R319"/>
  <c r="P319"/>
  <c r="BI313"/>
  <c r="BH313"/>
  <c r="BG313"/>
  <c r="BF313"/>
  <c r="T313"/>
  <c r="R313"/>
  <c r="P313"/>
  <c r="BI311"/>
  <c r="BH311"/>
  <c r="BG311"/>
  <c r="BF311"/>
  <c r="T311"/>
  <c r="R311"/>
  <c r="P311"/>
  <c r="BI310"/>
  <c r="BH310"/>
  <c r="BG310"/>
  <c r="BF310"/>
  <c r="T310"/>
  <c r="R310"/>
  <c r="P310"/>
  <c r="BI309"/>
  <c r="BH309"/>
  <c r="BG309"/>
  <c r="BF309"/>
  <c r="T309"/>
  <c r="R309"/>
  <c r="P309"/>
  <c r="BI307"/>
  <c r="BH307"/>
  <c r="BG307"/>
  <c r="BF307"/>
  <c r="T307"/>
  <c r="R307"/>
  <c r="P307"/>
  <c r="BI306"/>
  <c r="BH306"/>
  <c r="BG306"/>
  <c r="BF306"/>
  <c r="T306"/>
  <c r="R306"/>
  <c r="P306"/>
  <c r="BI304"/>
  <c r="BH304"/>
  <c r="BG304"/>
  <c r="BF304"/>
  <c r="T304"/>
  <c r="R304"/>
  <c r="P304"/>
  <c r="BI303"/>
  <c r="BH303"/>
  <c r="BG303"/>
  <c r="BF303"/>
  <c r="T303"/>
  <c r="R303"/>
  <c r="P303"/>
  <c r="BI302"/>
  <c r="BH302"/>
  <c r="BG302"/>
  <c r="BF302"/>
  <c r="T302"/>
  <c r="R302"/>
  <c r="P302"/>
  <c r="BI301"/>
  <c r="BH301"/>
  <c r="BG301"/>
  <c r="BF301"/>
  <c r="T301"/>
  <c r="R301"/>
  <c r="P301"/>
  <c r="BI299"/>
  <c r="BH299"/>
  <c r="BG299"/>
  <c r="BF299"/>
  <c r="T299"/>
  <c r="R299"/>
  <c r="P299"/>
  <c r="BI297"/>
  <c r="BH297"/>
  <c r="BG297"/>
  <c r="BF297"/>
  <c r="T297"/>
  <c r="R297"/>
  <c r="P297"/>
  <c r="BI296"/>
  <c r="BH296"/>
  <c r="BG296"/>
  <c r="BF296"/>
  <c r="T296"/>
  <c r="R296"/>
  <c r="P296"/>
  <c r="BI294"/>
  <c r="BH294"/>
  <c r="BG294"/>
  <c r="BF294"/>
  <c r="T294"/>
  <c r="R294"/>
  <c r="P294"/>
  <c r="BI292"/>
  <c r="BH292"/>
  <c r="BG292"/>
  <c r="BF292"/>
  <c r="T292"/>
  <c r="R292"/>
  <c r="P292"/>
  <c r="BI291"/>
  <c r="BH291"/>
  <c r="BG291"/>
  <c r="BF291"/>
  <c r="T291"/>
  <c r="R291"/>
  <c r="P291"/>
  <c r="BI290"/>
  <c r="BH290"/>
  <c r="BG290"/>
  <c r="BF290"/>
  <c r="T290"/>
  <c r="R290"/>
  <c r="P290"/>
  <c r="BI289"/>
  <c r="BH289"/>
  <c r="BG289"/>
  <c r="BF289"/>
  <c r="T289"/>
  <c r="R289"/>
  <c r="P289"/>
  <c r="BI287"/>
  <c r="BH287"/>
  <c r="BG287"/>
  <c r="BF287"/>
  <c r="T287"/>
  <c r="R287"/>
  <c r="P287"/>
  <c r="BI285"/>
  <c r="BH285"/>
  <c r="BG285"/>
  <c r="BF285"/>
  <c r="T285"/>
  <c r="R285"/>
  <c r="P285"/>
  <c r="BI283"/>
  <c r="BH283"/>
  <c r="BG283"/>
  <c r="BF283"/>
  <c r="T283"/>
  <c r="R283"/>
  <c r="P283"/>
  <c r="BI281"/>
  <c r="BH281"/>
  <c r="BG281"/>
  <c r="BF281"/>
  <c r="T281"/>
  <c r="R281"/>
  <c r="P281"/>
  <c r="BI279"/>
  <c r="BH279"/>
  <c r="BG279"/>
  <c r="BF279"/>
  <c r="T279"/>
  <c r="R279"/>
  <c r="P279"/>
  <c r="BI277"/>
  <c r="BH277"/>
  <c r="BG277"/>
  <c r="BF277"/>
  <c r="T277"/>
  <c r="R277"/>
  <c r="P277"/>
  <c r="BI275"/>
  <c r="BH275"/>
  <c r="BG275"/>
  <c r="BF275"/>
  <c r="T275"/>
  <c r="R275"/>
  <c r="P275"/>
  <c r="BI273"/>
  <c r="BH273"/>
  <c r="BG273"/>
  <c r="BF273"/>
  <c r="T273"/>
  <c r="R273"/>
  <c r="P273"/>
  <c r="BI271"/>
  <c r="BH271"/>
  <c r="BG271"/>
  <c r="BF271"/>
  <c r="T271"/>
  <c r="R271"/>
  <c r="P271"/>
  <c r="BI269"/>
  <c r="BH269"/>
  <c r="BG269"/>
  <c r="BF269"/>
  <c r="T269"/>
  <c r="R269"/>
  <c r="P269"/>
  <c r="BI268"/>
  <c r="BH268"/>
  <c r="BG268"/>
  <c r="BF268"/>
  <c r="T268"/>
  <c r="R268"/>
  <c r="P268"/>
  <c r="BI266"/>
  <c r="BH266"/>
  <c r="BG266"/>
  <c r="BF266"/>
  <c r="T266"/>
  <c r="R266"/>
  <c r="P266"/>
  <c r="BI265"/>
  <c r="BH265"/>
  <c r="BG265"/>
  <c r="BF265"/>
  <c r="T265"/>
  <c r="R265"/>
  <c r="P265"/>
  <c r="BI264"/>
  <c r="BH264"/>
  <c r="BG264"/>
  <c r="BF264"/>
  <c r="T264"/>
  <c r="R264"/>
  <c r="P264"/>
  <c r="BI263"/>
  <c r="BH263"/>
  <c r="BG263"/>
  <c r="BF263"/>
  <c r="T263"/>
  <c r="R263"/>
  <c r="P263"/>
  <c r="BI262"/>
  <c r="BH262"/>
  <c r="BG262"/>
  <c r="BF262"/>
  <c r="T262"/>
  <c r="R262"/>
  <c r="P262"/>
  <c r="BI260"/>
  <c r="BH260"/>
  <c r="BG260"/>
  <c r="BF260"/>
  <c r="T260"/>
  <c r="R260"/>
  <c r="P260"/>
  <c r="BI259"/>
  <c r="BH259"/>
  <c r="BG259"/>
  <c r="BF259"/>
  <c r="T259"/>
  <c r="R259"/>
  <c r="P259"/>
  <c r="BI256"/>
  <c r="BH256"/>
  <c r="BG256"/>
  <c r="BF256"/>
  <c r="T256"/>
  <c r="R256"/>
  <c r="P256"/>
  <c r="BI254"/>
  <c r="BH254"/>
  <c r="BG254"/>
  <c r="BF254"/>
  <c r="T254"/>
  <c r="R254"/>
  <c r="P254"/>
  <c r="BI252"/>
  <c r="BH252"/>
  <c r="BG252"/>
  <c r="BF252"/>
  <c r="T252"/>
  <c r="R252"/>
  <c r="P252"/>
  <c r="BI250"/>
  <c r="BH250"/>
  <c r="BG250"/>
  <c r="BF250"/>
  <c r="T250"/>
  <c r="R250"/>
  <c r="P250"/>
  <c r="BI248"/>
  <c r="BH248"/>
  <c r="BG248"/>
  <c r="BF248"/>
  <c r="T248"/>
  <c r="R248"/>
  <c r="P248"/>
  <c r="BI245"/>
  <c r="BH245"/>
  <c r="BG245"/>
  <c r="BF245"/>
  <c r="T245"/>
  <c r="R245"/>
  <c r="P245"/>
  <c r="BI243"/>
  <c r="BH243"/>
  <c r="BG243"/>
  <c r="BF243"/>
  <c r="T243"/>
  <c r="R243"/>
  <c r="P243"/>
  <c r="BI241"/>
  <c r="BH241"/>
  <c r="BG241"/>
  <c r="BF241"/>
  <c r="T241"/>
  <c r="R241"/>
  <c r="P241"/>
  <c r="BI239"/>
  <c r="BH239"/>
  <c r="BG239"/>
  <c r="BF239"/>
  <c r="T239"/>
  <c r="R239"/>
  <c r="P239"/>
  <c r="BI237"/>
  <c r="BH237"/>
  <c r="BG237"/>
  <c r="BF237"/>
  <c r="T237"/>
  <c r="R237"/>
  <c r="P237"/>
  <c r="BI233"/>
  <c r="BH233"/>
  <c r="BG233"/>
  <c r="BF233"/>
  <c r="T233"/>
  <c r="R233"/>
  <c r="P233"/>
  <c r="BI230"/>
  <c r="BH230"/>
  <c r="BG230"/>
  <c r="BF230"/>
  <c r="T230"/>
  <c r="T229"/>
  <c r="R230"/>
  <c r="R229"/>
  <c r="P230"/>
  <c r="P229"/>
  <c r="BI225"/>
  <c r="BH225"/>
  <c r="BG225"/>
  <c r="BF225"/>
  <c r="T225"/>
  <c r="R225"/>
  <c r="P225"/>
  <c r="BI223"/>
  <c r="BH223"/>
  <c r="BG223"/>
  <c r="BF223"/>
  <c r="T223"/>
  <c r="R223"/>
  <c r="P223"/>
  <c r="BI221"/>
  <c r="BH221"/>
  <c r="BG221"/>
  <c r="BF221"/>
  <c r="T221"/>
  <c r="R221"/>
  <c r="P221"/>
  <c r="BI219"/>
  <c r="BH219"/>
  <c r="BG219"/>
  <c r="BF219"/>
  <c r="T219"/>
  <c r="R219"/>
  <c r="P219"/>
  <c r="BI217"/>
  <c r="BH217"/>
  <c r="BG217"/>
  <c r="BF217"/>
  <c r="T217"/>
  <c r="R217"/>
  <c r="P217"/>
  <c r="BI214"/>
  <c r="BH214"/>
  <c r="BG214"/>
  <c r="BF214"/>
  <c r="T214"/>
  <c r="R214"/>
  <c r="P214"/>
  <c r="BI212"/>
  <c r="BH212"/>
  <c r="BG212"/>
  <c r="BF212"/>
  <c r="T212"/>
  <c r="R212"/>
  <c r="P212"/>
  <c r="BI210"/>
  <c r="BH210"/>
  <c r="BG210"/>
  <c r="BF210"/>
  <c r="T210"/>
  <c r="R210"/>
  <c r="P210"/>
  <c r="BI208"/>
  <c r="BH208"/>
  <c r="BG208"/>
  <c r="BF208"/>
  <c r="T208"/>
  <c r="R208"/>
  <c r="P208"/>
  <c r="BI206"/>
  <c r="BH206"/>
  <c r="BG206"/>
  <c r="BF206"/>
  <c r="T206"/>
  <c r="R206"/>
  <c r="P206"/>
  <c r="BI204"/>
  <c r="BH204"/>
  <c r="BG204"/>
  <c r="BF204"/>
  <c r="T204"/>
  <c r="R204"/>
  <c r="P204"/>
  <c r="BI199"/>
  <c r="BH199"/>
  <c r="BG199"/>
  <c r="BF199"/>
  <c r="T199"/>
  <c r="R199"/>
  <c r="P199"/>
  <c r="BI197"/>
  <c r="BH197"/>
  <c r="BG197"/>
  <c r="BF197"/>
  <c r="T197"/>
  <c r="R197"/>
  <c r="P197"/>
  <c r="BI192"/>
  <c r="BH192"/>
  <c r="BG192"/>
  <c r="BF192"/>
  <c r="T192"/>
  <c r="R192"/>
  <c r="P192"/>
  <c r="BI190"/>
  <c r="BH190"/>
  <c r="BG190"/>
  <c r="BF190"/>
  <c r="T190"/>
  <c r="R190"/>
  <c r="P190"/>
  <c r="BI188"/>
  <c r="BH188"/>
  <c r="BG188"/>
  <c r="BF188"/>
  <c r="T188"/>
  <c r="R188"/>
  <c r="P188"/>
  <c r="BI183"/>
  <c r="BH183"/>
  <c r="BG183"/>
  <c r="BF183"/>
  <c r="T183"/>
  <c r="R183"/>
  <c r="P183"/>
  <c r="BI181"/>
  <c r="BH181"/>
  <c r="BG181"/>
  <c r="BF181"/>
  <c r="T181"/>
  <c r="R181"/>
  <c r="P181"/>
  <c r="BI177"/>
  <c r="BH177"/>
  <c r="BG177"/>
  <c r="BF177"/>
  <c r="T177"/>
  <c r="R177"/>
  <c r="P177"/>
  <c r="BI176"/>
  <c r="BH176"/>
  <c r="BG176"/>
  <c r="BF176"/>
  <c r="T176"/>
  <c r="R176"/>
  <c r="P176"/>
  <c r="BI172"/>
  <c r="BH172"/>
  <c r="BG172"/>
  <c r="BF172"/>
  <c r="T172"/>
  <c r="R172"/>
  <c r="P172"/>
  <c r="BI170"/>
  <c r="BH170"/>
  <c r="BG170"/>
  <c r="BF170"/>
  <c r="T170"/>
  <c r="R170"/>
  <c r="P170"/>
  <c r="BI168"/>
  <c r="BH168"/>
  <c r="BG168"/>
  <c r="BF168"/>
  <c r="T168"/>
  <c r="R168"/>
  <c r="P168"/>
  <c r="BI166"/>
  <c r="BH166"/>
  <c r="BG166"/>
  <c r="BF166"/>
  <c r="T166"/>
  <c r="R166"/>
  <c r="P166"/>
  <c r="BI164"/>
  <c r="BH164"/>
  <c r="BG164"/>
  <c r="BF164"/>
  <c r="T164"/>
  <c r="R164"/>
  <c r="P164"/>
  <c r="BI162"/>
  <c r="BH162"/>
  <c r="BG162"/>
  <c r="BF162"/>
  <c r="T162"/>
  <c r="R162"/>
  <c r="P162"/>
  <c r="BI160"/>
  <c r="BH160"/>
  <c r="BG160"/>
  <c r="BF160"/>
  <c r="T160"/>
  <c r="R160"/>
  <c r="P160"/>
  <c r="BI158"/>
  <c r="BH158"/>
  <c r="BG158"/>
  <c r="BF158"/>
  <c r="T158"/>
  <c r="R158"/>
  <c r="P158"/>
  <c r="BI156"/>
  <c r="BH156"/>
  <c r="BG156"/>
  <c r="BF156"/>
  <c r="T156"/>
  <c r="R156"/>
  <c r="P156"/>
  <c r="BI154"/>
  <c r="BH154"/>
  <c r="BG154"/>
  <c r="BF154"/>
  <c r="T154"/>
  <c r="R154"/>
  <c r="P154"/>
  <c r="BI152"/>
  <c r="BH152"/>
  <c r="BG152"/>
  <c r="BF152"/>
  <c r="T152"/>
  <c r="R152"/>
  <c r="P152"/>
  <c r="BI150"/>
  <c r="BH150"/>
  <c r="BG150"/>
  <c r="BF150"/>
  <c r="T150"/>
  <c r="R150"/>
  <c r="P150"/>
  <c r="BI148"/>
  <c r="BH148"/>
  <c r="BG148"/>
  <c r="BF148"/>
  <c r="T148"/>
  <c r="R148"/>
  <c r="P148"/>
  <c r="BI146"/>
  <c r="BH146"/>
  <c r="BG146"/>
  <c r="BF146"/>
  <c r="T146"/>
  <c r="R146"/>
  <c r="P146"/>
  <c r="BI144"/>
  <c r="BH144"/>
  <c r="BG144"/>
  <c r="BF144"/>
  <c r="T144"/>
  <c r="R144"/>
  <c r="P144"/>
  <c r="BI142"/>
  <c r="BH142"/>
  <c r="BG142"/>
  <c r="BF142"/>
  <c r="T142"/>
  <c r="R142"/>
  <c r="P142"/>
  <c r="BI140"/>
  <c r="BH140"/>
  <c r="BG140"/>
  <c r="BF140"/>
  <c r="T140"/>
  <c r="R140"/>
  <c r="P140"/>
  <c r="J134"/>
  <c r="J133"/>
  <c r="F133"/>
  <c r="F131"/>
  <c r="E129"/>
  <c r="J92"/>
  <c r="J91"/>
  <c r="F91"/>
  <c r="F89"/>
  <c r="E87"/>
  <c r="J18"/>
  <c r="E18"/>
  <c r="F134"/>
  <c r="J17"/>
  <c r="J12"/>
  <c r="J131"/>
  <c r="E7"/>
  <c r="E127"/>
  <c i="1" r="L90"/>
  <c r="AM90"/>
  <c r="AM89"/>
  <c r="L89"/>
  <c r="AM87"/>
  <c r="L87"/>
  <c r="L85"/>
  <c r="L84"/>
  <c i="2" r="J357"/>
  <c r="J287"/>
  <c r="J250"/>
  <c r="BK219"/>
  <c r="BK162"/>
  <c r="J335"/>
  <c r="BK285"/>
  <c r="J252"/>
  <c r="BK197"/>
  <c r="J142"/>
  <c r="J350"/>
  <c r="BK303"/>
  <c r="BK271"/>
  <c r="BK250"/>
  <c r="BK212"/>
  <c r="BK142"/>
  <c r="BK360"/>
  <c r="J345"/>
  <c r="BK335"/>
  <c r="BK313"/>
  <c r="BK299"/>
  <c r="J279"/>
  <c r="BK256"/>
  <c r="J183"/>
  <c r="BK152"/>
  <c r="BK343"/>
  <c r="BK306"/>
  <c r="J291"/>
  <c r="BK263"/>
  <c r="J221"/>
  <c r="J152"/>
  <c r="F36"/>
  <c r="BK150"/>
  <c r="J344"/>
  <c r="BK332"/>
  <c r="BK290"/>
  <c r="BK233"/>
  <c r="BK192"/>
  <c r="F37"/>
  <c r="J245"/>
  <c r="BK168"/>
  <c r="BK354"/>
  <c r="BK292"/>
  <c r="BK214"/>
  <c r="BK170"/>
  <c r="J365"/>
  <c r="J346"/>
  <c r="J302"/>
  <c r="J269"/>
  <c r="J248"/>
  <c r="BK206"/>
  <c r="BK357"/>
  <c r="J347"/>
  <c r="BK337"/>
  <c r="BK322"/>
  <c r="BK302"/>
  <c r="BK277"/>
  <c r="BK254"/>
  <c r="J192"/>
  <c r="J156"/>
  <c r="J355"/>
  <c r="J330"/>
  <c r="J301"/>
  <c r="BK262"/>
  <c r="J172"/>
  <c r="J362"/>
  <c r="BK275"/>
  <c r="BK243"/>
  <c r="J199"/>
  <c r="J148"/>
  <c r="J322"/>
  <c r="J262"/>
  <c r="J188"/>
  <c r="F35"/>
  <c r="J164"/>
  <c r="BK350"/>
  <c r="J342"/>
  <c r="J325"/>
  <c r="BK294"/>
  <c r="J271"/>
  <c r="J217"/>
  <c r="BK190"/>
  <c r="J146"/>
  <c r="BK342"/>
  <c r="J310"/>
  <c r="J296"/>
  <c r="BK260"/>
  <c r="J214"/>
  <c r="J363"/>
  <c r="J283"/>
  <c r="J254"/>
  <c r="J225"/>
  <c r="J197"/>
  <c r="BK166"/>
  <c r="BK359"/>
  <c r="J299"/>
  <c r="BK269"/>
  <c r="BK245"/>
  <c r="BK199"/>
  <c r="J154"/>
  <c r="J353"/>
  <c r="J311"/>
  <c r="J290"/>
  <c r="BK279"/>
  <c r="J266"/>
  <c r="BK241"/>
  <c r="J208"/>
  <c r="J160"/>
  <c r="BK140"/>
  <c r="BK362"/>
  <c r="BK355"/>
  <c r="J348"/>
  <c r="J343"/>
  <c r="J332"/>
  <c r="J319"/>
  <c r="J304"/>
  <c r="BK296"/>
  <c r="BK283"/>
  <c r="J268"/>
  <c r="BK237"/>
  <c r="J210"/>
  <c r="BK181"/>
  <c r="J162"/>
  <c r="J140"/>
  <c r="J337"/>
  <c r="J309"/>
  <c r="J303"/>
  <c r="BK289"/>
  <c r="BK265"/>
  <c r="BK230"/>
  <c r="BK176"/>
  <c r="BK160"/>
  <c r="BK353"/>
  <c r="BK281"/>
  <c r="BK252"/>
  <c r="J223"/>
  <c r="J170"/>
  <c r="BK156"/>
  <c r="BK338"/>
  <c r="BK291"/>
  <c r="J260"/>
  <c r="BK204"/>
  <c r="BK158"/>
  <c r="F34"/>
  <c r="BK327"/>
  <c r="J294"/>
  <c r="J275"/>
  <c r="BK239"/>
  <c r="J219"/>
  <c r="J166"/>
  <c r="J360"/>
  <c r="BK268"/>
  <c r="J237"/>
  <c r="BK210"/>
  <c r="J158"/>
  <c r="J354"/>
  <c r="BK307"/>
  <c r="J281"/>
  <c r="J241"/>
  <c r="BK177"/>
  <c i="1" r="AS94"/>
  <c i="2" r="BK351"/>
  <c r="J307"/>
  <c r="BK301"/>
  <c r="J285"/>
  <c r="BK264"/>
  <c r="J233"/>
  <c r="BK172"/>
  <c r="BK144"/>
  <c r="BK363"/>
  <c r="J351"/>
  <c r="BK344"/>
  <c r="J338"/>
  <c r="BK330"/>
  <c r="BK310"/>
  <c r="J289"/>
  <c r="J273"/>
  <c r="BK223"/>
  <c r="BK188"/>
  <c r="J168"/>
  <c r="BK365"/>
  <c r="BK339"/>
  <c r="BK325"/>
  <c r="J292"/>
  <c r="BK266"/>
  <c r="BK248"/>
  <c r="J204"/>
  <c r="BK348"/>
  <c r="J264"/>
  <c r="BK217"/>
  <c r="BK164"/>
  <c r="BK319"/>
  <c r="BK273"/>
  <c r="BK225"/>
  <c r="BK183"/>
  <c r="J34"/>
  <c r="J259"/>
  <c r="J177"/>
  <c r="J352"/>
  <c r="BK347"/>
  <c r="J256"/>
  <c r="J239"/>
  <c r="J181"/>
  <c r="BK154"/>
  <c r="BK309"/>
  <c r="J263"/>
  <c r="BK208"/>
  <c r="BK146"/>
  <c r="BK352"/>
  <c r="J313"/>
  <c r="J306"/>
  <c r="J277"/>
  <c r="BK259"/>
  <c r="BK221"/>
  <c r="J190"/>
  <c r="BK148"/>
  <c r="J359"/>
  <c r="BK346"/>
  <c r="J339"/>
  <c r="J327"/>
  <c r="BK311"/>
  <c r="BK297"/>
  <c r="J265"/>
  <c r="J230"/>
  <c r="J206"/>
  <c r="J176"/>
  <c r="J144"/>
  <c r="BK345"/>
  <c r="BK304"/>
  <c r="J297"/>
  <c r="BK287"/>
  <c r="J243"/>
  <c r="J212"/>
  <c r="J150"/>
  <c l="1" r="BK139"/>
  <c r="P247"/>
  <c r="BK267"/>
  <c r="J267"/>
  <c r="J104"/>
  <c r="T216"/>
  <c r="T267"/>
  <c r="P334"/>
  <c r="P139"/>
  <c r="P138"/>
  <c r="R232"/>
  <c r="BK258"/>
  <c r="J258"/>
  <c r="J103"/>
  <c r="P305"/>
  <c r="BK324"/>
  <c r="J324"/>
  <c r="J108"/>
  <c r="P341"/>
  <c r="R139"/>
  <c r="BK247"/>
  <c r="J247"/>
  <c r="J102"/>
  <c r="R258"/>
  <c r="T258"/>
  <c r="T324"/>
  <c r="R341"/>
  <c r="P216"/>
  <c r="T247"/>
  <c r="BK305"/>
  <c r="J305"/>
  <c r="J105"/>
  <c r="BK329"/>
  <c r="J329"/>
  <c r="J109"/>
  <c r="R334"/>
  <c r="T341"/>
  <c r="P358"/>
  <c r="BK232"/>
  <c r="J232"/>
  <c r="J101"/>
  <c r="P267"/>
  <c r="R329"/>
  <c r="BK349"/>
  <c r="J349"/>
  <c r="J113"/>
  <c r="R358"/>
  <c r="T139"/>
  <c r="T138"/>
  <c r="R247"/>
  <c r="R305"/>
  <c r="P324"/>
  <c r="BK334"/>
  <c r="J334"/>
  <c r="J110"/>
  <c r="T349"/>
  <c r="T358"/>
  <c r="R216"/>
  <c r="T232"/>
  <c r="P258"/>
  <c r="T305"/>
  <c r="R324"/>
  <c r="R323"/>
  <c r="T329"/>
  <c r="BK341"/>
  <c r="J341"/>
  <c r="J112"/>
  <c r="P349"/>
  <c r="P361"/>
  <c r="BK216"/>
  <c r="J216"/>
  <c r="J99"/>
  <c r="P232"/>
  <c r="R267"/>
  <c r="P329"/>
  <c r="T334"/>
  <c r="R349"/>
  <c r="BK358"/>
  <c r="J358"/>
  <c r="J115"/>
  <c r="R361"/>
  <c r="BK361"/>
  <c r="J361"/>
  <c r="J116"/>
  <c r="BK229"/>
  <c r="J229"/>
  <c r="J100"/>
  <c r="BK321"/>
  <c r="J321"/>
  <c r="J106"/>
  <c r="BK356"/>
  <c r="J356"/>
  <c r="J114"/>
  <c r="BK364"/>
  <c r="J364"/>
  <c r="J117"/>
  <c r="E85"/>
  <c r="F92"/>
  <c r="BE140"/>
  <c r="BE148"/>
  <c r="BE168"/>
  <c r="BE172"/>
  <c r="BE183"/>
  <c r="BE190"/>
  <c r="BE199"/>
  <c r="BE210"/>
  <c r="BE217"/>
  <c r="BE219"/>
  <c r="BE225"/>
  <c r="BE256"/>
  <c r="BE269"/>
  <c r="BE273"/>
  <c r="BE281"/>
  <c r="BE301"/>
  <c r="BE306"/>
  <c r="BE313"/>
  <c r="BE327"/>
  <c r="BE335"/>
  <c r="BE342"/>
  <c r="BE343"/>
  <c r="BE346"/>
  <c r="BE347"/>
  <c i="1" r="BB95"/>
  <c i="2" r="BE142"/>
  <c r="BE154"/>
  <c r="BE160"/>
  <c r="BE164"/>
  <c r="BE166"/>
  <c r="BE204"/>
  <c r="BE252"/>
  <c r="BE262"/>
  <c r="BE264"/>
  <c r="BE266"/>
  <c r="BE287"/>
  <c r="BE289"/>
  <c r="BE290"/>
  <c r="BE299"/>
  <c r="BE302"/>
  <c r="BE304"/>
  <c r="BE307"/>
  <c r="BE322"/>
  <c r="BE332"/>
  <c r="BE338"/>
  <c r="BE345"/>
  <c r="BE360"/>
  <c r="BE362"/>
  <c r="BE365"/>
  <c r="J89"/>
  <c r="BE150"/>
  <c r="BE158"/>
  <c r="BE162"/>
  <c r="BE170"/>
  <c r="BE188"/>
  <c r="BE197"/>
  <c r="BE230"/>
  <c r="BE245"/>
  <c r="BE275"/>
  <c r="BE291"/>
  <c r="BE292"/>
  <c r="BE294"/>
  <c r="BE296"/>
  <c r="BE297"/>
  <c r="BE309"/>
  <c r="BE310"/>
  <c r="BE348"/>
  <c r="BE351"/>
  <c r="BE352"/>
  <c r="BE355"/>
  <c i="1" r="BC95"/>
  <c r="AW95"/>
  <c i="2" r="BE152"/>
  <c r="BE156"/>
  <c r="BE176"/>
  <c r="BE181"/>
  <c r="BE206"/>
  <c r="BE223"/>
  <c r="BE237"/>
  <c r="BE239"/>
  <c r="BE243"/>
  <c r="BE250"/>
  <c r="BE259"/>
  <c r="BE268"/>
  <c r="BE271"/>
  <c r="BE279"/>
  <c r="BE283"/>
  <c r="BE303"/>
  <c r="BE311"/>
  <c r="BE319"/>
  <c r="BE325"/>
  <c r="BE330"/>
  <c r="BE337"/>
  <c r="BE339"/>
  <c r="BE353"/>
  <c r="BE354"/>
  <c r="BE357"/>
  <c r="BE144"/>
  <c r="BE146"/>
  <c r="BE177"/>
  <c r="BE192"/>
  <c r="BE208"/>
  <c r="BE212"/>
  <c r="BE214"/>
  <c r="BE221"/>
  <c r="BE233"/>
  <c r="BE241"/>
  <c r="BE248"/>
  <c r="BE254"/>
  <c r="BE260"/>
  <c r="BE263"/>
  <c r="BE265"/>
  <c r="BE277"/>
  <c r="BE285"/>
  <c r="BE344"/>
  <c r="BE350"/>
  <c r="BE359"/>
  <c r="BE363"/>
  <c i="1" r="BA95"/>
  <c r="BD95"/>
  <c r="BD94"/>
  <c r="W33"/>
  <c r="BC94"/>
  <c r="W32"/>
  <c r="BB94"/>
  <c r="W31"/>
  <c r="BA94"/>
  <c r="W30"/>
  <c i="2" l="1" r="R138"/>
  <c r="T340"/>
  <c r="T323"/>
  <c r="T137"/>
  <c r="R340"/>
  <c r="P340"/>
  <c r="P323"/>
  <c r="P137"/>
  <c i="1" r="AU95"/>
  <c i="2" r="BK138"/>
  <c r="J138"/>
  <c r="J97"/>
  <c r="J139"/>
  <c r="J98"/>
  <c r="BK340"/>
  <c r="J340"/>
  <c r="J111"/>
  <c r="BK323"/>
  <c r="J323"/>
  <c r="J107"/>
  <c i="1" r="AX94"/>
  <c i="2" r="J33"/>
  <c i="1" r="AV95"/>
  <c r="AT95"/>
  <c r="AY94"/>
  <c r="AW94"/>
  <c r="AK30"/>
  <c i="2" r="F33"/>
  <c i="1" r="AZ95"/>
  <c r="AZ94"/>
  <c r="AV94"/>
  <c r="AK29"/>
  <c r="AU94"/>
  <c i="2" l="1" r="R137"/>
  <c r="BK137"/>
  <c r="J137"/>
  <c r="J30"/>
  <c i="1" r="AG95"/>
  <c r="AG94"/>
  <c r="AK26"/>
  <c r="AK35"/>
  <c r="W29"/>
  <c r="AT94"/>
  <c i="2" l="1" r="J39"/>
  <c r="J96"/>
  <c i="1" r="AN94"/>
  <c r="AN95"/>
</calcChain>
</file>

<file path=xl/sharedStrings.xml><?xml version="1.0" encoding="utf-8"?>
<sst xmlns="http://schemas.openxmlformats.org/spreadsheetml/2006/main">
  <si>
    <t>Export Komplet</t>
  </si>
  <si>
    <t/>
  </si>
  <si>
    <t>2.0</t>
  </si>
  <si>
    <t>False</t>
  </si>
  <si>
    <t>{5e764d23-5680-4fdf-ac75-c474117786e7}</t>
  </si>
  <si>
    <t xml:space="preserve">&gt;&gt;  skryté sloupce  &lt;&lt;</t>
  </si>
  <si>
    <t>0,01</t>
  </si>
  <si>
    <t>21</t>
  </si>
  <si>
    <t>15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</si>
  <si>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</si>
  <si>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</si>
  <si>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</si>
  <si>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</si>
  <si>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</si>
  <si>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KopernikovaOC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</si>
  <si>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</si>
  <si>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</si>
  <si>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Revitalizace plochy u OC na ul. Koperníkova</t>
  </si>
  <si>
    <t>KSO:</t>
  </si>
  <si>
    <t>CC-CZ:</t>
  </si>
  <si>
    <t>Místo:</t>
  </si>
  <si>
    <t>Český Těšín</t>
  </si>
  <si>
    <t>Datum:</t>
  </si>
  <si>
    <t>30. 7. 2025</t>
  </si>
  <si>
    <t>Zadavatel:</t>
  </si>
  <si>
    <t>IČ:</t>
  </si>
  <si>
    <t>00297437</t>
  </si>
  <si>
    <t>Město Český Těšín</t>
  </si>
  <si>
    <t>DIČ:</t>
  </si>
  <si>
    <t>Uchazeč:</t>
  </si>
  <si>
    <t>Vyplň údaj</t>
  </si>
  <si>
    <t>Projektant:</t>
  </si>
  <si>
    <t>27858782</t>
  </si>
  <si>
    <t>ŠNAPKA SLUŽBY s.r.o.</t>
  </si>
  <si>
    <t>True</t>
  </si>
  <si>
    <t>Zpracovatel:</t>
  </si>
  <si>
    <t>Ing. Ivan Šnapka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</si>
  <si>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</si>
  <si>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</si>
  <si>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</si>
  <si>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</si>
  <si>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</si>
  <si>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</si>
  <si>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</si>
  <si>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</si>
  <si>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</si>
  <si>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</si>
  <si>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</si>
  <si>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</si>
  <si>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</si>
  <si>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</si>
  <si>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</si>
  <si>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</si>
  <si>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</si>
  <si>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</si>
  <si>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</si>
  <si>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</si>
  <si>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</si>
  <si>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</si>
  <si>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</si>
  <si>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</si>
  <si>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</si>
  <si>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</si>
  <si>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</si>
  <si>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</si>
  <si>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</si>
  <si>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</si>
  <si>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</si>
  <si>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</si>
  <si>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</si>
  <si>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</si>
  <si>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</si>
  <si>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</si>
  <si>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</si>
  <si>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</si>
  <si>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</si>
  <si>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</si>
  <si>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</si>
  <si>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</si>
  <si>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</si>
  <si>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</si>
  <si>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</si>
  <si>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</si>
  <si>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SO 101</t>
  </si>
  <si>
    <t>Zpevněná plocha</t>
  </si>
  <si>
    <t>STA</t>
  </si>
  <si>
    <t>1</t>
  </si>
  <si>
    <t>{590e7c94-c10f-45ec-9674-16a675b30fab}</t>
  </si>
  <si>
    <t>2</t>
  </si>
  <si>
    <t>KRYCÍ LIST SOUPISU PRACÍ</t>
  </si>
  <si>
    <t>Objekt:</t>
  </si>
  <si>
    <t>SO 101 - Zpevněná plocha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</si>
  <si>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</si>
  <si>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</si>
  <si>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</si>
  <si>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</si>
  <si>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</si>
  <si>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</si>
  <si>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</si>
  <si>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2 - Zakládání</t>
  </si>
  <si>
    <t xml:space="preserve">    3 - Svislé a kompletní konstrukce</t>
  </si>
  <si>
    <t xml:space="preserve">    5 - Komunikace pozemní</t>
  </si>
  <si>
    <t xml:space="preserve">    6 - Úpravy povrchů, podlahy a osazování výplní</t>
  </si>
  <si>
    <t xml:space="preserve">    8 - Trubní vedení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</si>
  <si>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</si>
  <si>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</si>
  <si>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</si>
  <si>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</si>
  <si>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711 - Izolace proti vodě, vlhkosti a plynům</t>
  </si>
  <si>
    <t xml:space="preserve">    767 - Konstrukce zámečnické</t>
  </si>
  <si>
    <t xml:space="preserve">    783 - Dokončovací práce - nátěry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</si>
  <si>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</si>
  <si>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</si>
  <si>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</si>
  <si>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VRN4 - Inženýrská činnost</t>
  </si>
  <si>
    <t xml:space="preserve">    VRN6 - Územní vlivy</t>
  </si>
  <si>
    <t xml:space="preserve">    VRN7 - Provozní vlivy</t>
  </si>
  <si>
    <t xml:space="preserve">    VRN9 - Ostatní náklady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</si>
  <si>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</si>
  <si>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</si>
  <si>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</si>
  <si>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</si>
  <si>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</si>
  <si>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</si>
  <si>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</si>
  <si>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</si>
  <si>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</si>
  <si>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</si>
  <si>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</si>
  <si>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</si>
  <si>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</si>
  <si>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</si>
  <si>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</si>
  <si>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</si>
  <si>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</si>
  <si>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</si>
  <si>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111151102</t>
  </si>
  <si>
    <t>Odstranění travin z celkové plochy do 500 m2 strojně</t>
  </si>
  <si>
    <t>m2</t>
  </si>
  <si>
    <t>CS ÚRS 2025 02</t>
  </si>
  <si>
    <t>4</t>
  </si>
  <si>
    <t>1440737257</t>
  </si>
  <si>
    <t>VV</t>
  </si>
  <si>
    <t>12*2</t>
  </si>
  <si>
    <t>113106121</t>
  </si>
  <si>
    <t>Rozebrání dlažeb z betonových nebo kamenných dlaždic komunikací pro pěší ručně</t>
  </si>
  <si>
    <t>704078357</t>
  </si>
  <si>
    <t>1,4*1,3+8,3*1,15</t>
  </si>
  <si>
    <t>3</t>
  </si>
  <si>
    <t>113107162</t>
  </si>
  <si>
    <t>Odstranění podkladu z kameniva drceného tl přes 100 do 200 mm strojně pl přes 50 do 200 m2</t>
  </si>
  <si>
    <t>-447112706</t>
  </si>
  <si>
    <t>(1,4*1,6+13,65*1,6+2,5*1,0+8,1*3,2+20,9*7,0+3,14*1,6*1,6/2+6,0*9,7+1,8*5,2+12,1*1)*1,1</t>
  </si>
  <si>
    <t>113107163</t>
  </si>
  <si>
    <t>Odstranění podkladu z kameniva drceného tl přes 200 do 300 mm strojně pl přes 50 do 200 m2</t>
  </si>
  <si>
    <t>-2015737182</t>
  </si>
  <si>
    <t>5</t>
  </si>
  <si>
    <t>113107176</t>
  </si>
  <si>
    <t>Odstranění podkladu z betonu vyztuženého sítěmi tl přes 100 do 150 mm strojně pl přes 50 do 200 m2</t>
  </si>
  <si>
    <t>209409784</t>
  </si>
  <si>
    <t>32,2*11,5+2,6*3,3+23,4*8,0-4,3*5,8/2</t>
  </si>
  <si>
    <t>6</t>
  </si>
  <si>
    <t>113107181</t>
  </si>
  <si>
    <t>Odstranění podkladu živičného tl do 50 mm strojně pl přes 50 do 200 m2</t>
  </si>
  <si>
    <t>-44432570</t>
  </si>
  <si>
    <t>7</t>
  </si>
  <si>
    <t>113202111</t>
  </si>
  <si>
    <t>Vytrhání obrub krajníků obrubníků stojatých</t>
  </si>
  <si>
    <t>m</t>
  </si>
  <si>
    <t>1819500505</t>
  </si>
  <si>
    <t>8,2+2,4+10,3+5,2+2,6+3,0+2,6+21,9+1,8</t>
  </si>
  <si>
    <t>8</t>
  </si>
  <si>
    <t>115001101</t>
  </si>
  <si>
    <t>Převedení vody potrubím DN do 100</t>
  </si>
  <si>
    <t>-1543198026</t>
  </si>
  <si>
    <t>10</t>
  </si>
  <si>
    <t>9</t>
  </si>
  <si>
    <t>115101201</t>
  </si>
  <si>
    <t>Čerpání vody na dopravní výšku do 10 m průměrný přítok do 500 l/min</t>
  </si>
  <si>
    <t>hod</t>
  </si>
  <si>
    <t>1486103042</t>
  </si>
  <si>
    <t>1*2*4*2</t>
  </si>
  <si>
    <t>115101301</t>
  </si>
  <si>
    <t>Pohotovost čerpací soupravy pro dopravní výšku do 10 m přítok do 500 l/min</t>
  </si>
  <si>
    <t>den</t>
  </si>
  <si>
    <t>1885578526</t>
  </si>
  <si>
    <t>20</t>
  </si>
  <si>
    <t>11</t>
  </si>
  <si>
    <t>119003217</t>
  </si>
  <si>
    <t>Mobilní plotová zábrana vyplněná dráty výšky do 1,5 m pro zabezpečení výkopu zřízení</t>
  </si>
  <si>
    <t>-1539057596</t>
  </si>
  <si>
    <t>5+3+2</t>
  </si>
  <si>
    <t>12</t>
  </si>
  <si>
    <t>119003218</t>
  </si>
  <si>
    <t>Mobilní plotová zábrana vyplněná dráty výšky do 1,5 m pro zabezpečení výkopu odstranění</t>
  </si>
  <si>
    <t>-322694247</t>
  </si>
  <si>
    <t>13</t>
  </si>
  <si>
    <t>121151113</t>
  </si>
  <si>
    <t>Sejmutí ornice plochy do 500 m2 tl vrstvy do 200 mm strojně</t>
  </si>
  <si>
    <t>1538063710</t>
  </si>
  <si>
    <t>14</t>
  </si>
  <si>
    <t>131213101</t>
  </si>
  <si>
    <t>Hloubení jam v soudržných horninách třídy těžitelnosti I skupiny 3 ručně (sondy)</t>
  </si>
  <si>
    <t>m3</t>
  </si>
  <si>
    <t>408646656</t>
  </si>
  <si>
    <t>1,2*1,2*1,5*2</t>
  </si>
  <si>
    <t>131351100</t>
  </si>
  <si>
    <t>Hloubení jam nezapažených v hornině třídy těžitelnosti II skupiny 4 objem do 20 m3 strojně</t>
  </si>
  <si>
    <t>1998755534</t>
  </si>
  <si>
    <t>1,8*1,8*1,8</t>
  </si>
  <si>
    <t>16</t>
  </si>
  <si>
    <t>132251101</t>
  </si>
  <si>
    <t>Hloubení rýh nezapažených š do 800 mm v hornině třídy těžitelnosti I skupiny 3 objem do 20 m3 strojně</t>
  </si>
  <si>
    <t>-640365083</t>
  </si>
  <si>
    <t>0,35*0,35*(25,1+9,9+5,1+2,1)+0,7*0,6*20,5</t>
  </si>
  <si>
    <t>17</t>
  </si>
  <si>
    <t>162251102</t>
  </si>
  <si>
    <t>Vodorovné přemístění přes 20 do 50 m výkopku/sypaniny z horniny třídy těžitelnosti I skupiny 1 až 3</t>
  </si>
  <si>
    <t>451331413</t>
  </si>
  <si>
    <t>24*0,2</t>
  </si>
  <si>
    <t>4,32+5,832+13,78</t>
  </si>
  <si>
    <t>Součet</t>
  </si>
  <si>
    <t>18</t>
  </si>
  <si>
    <t>162751114</t>
  </si>
  <si>
    <t>Vodorovné přemístění přes 6 000 do 7000 m výkopku/sypaniny z horniny třídy těžitelnosti I skupiny 1 až 3</t>
  </si>
  <si>
    <t>2069414204</t>
  </si>
  <si>
    <t>19</t>
  </si>
  <si>
    <t>167151101</t>
  </si>
  <si>
    <t>Nakládání výkopku z hornin třídy těžitelnosti I skupiny 1 až 3 do 100 m3</t>
  </si>
  <si>
    <t>1580871929</t>
  </si>
  <si>
    <t>171201231</t>
  </si>
  <si>
    <t>Poplatek za uložení zeminy a kamení na recyklační skládce (skládkovné) kód odpadu 17 05 04</t>
  </si>
  <si>
    <t>t</t>
  </si>
  <si>
    <t>-1637659497</t>
  </si>
  <si>
    <t>28,732*1,8 'Přepočtené koeficientem množství</t>
  </si>
  <si>
    <t>171251201</t>
  </si>
  <si>
    <t>Uložení sypaniny na skládky nebo meziskládky</t>
  </si>
  <si>
    <t>-2105169227</t>
  </si>
  <si>
    <t xml:space="preserve">"zpětný  násyp"</t>
  </si>
  <si>
    <t>28,732</t>
  </si>
  <si>
    <t>Mezisoučet</t>
  </si>
  <si>
    <t>22</t>
  </si>
  <si>
    <t>174151101</t>
  </si>
  <si>
    <t>Zásyp jam, šachet rýh nebo kolem objektů sypaninou se zhutněním</t>
  </si>
  <si>
    <t>-218608836</t>
  </si>
  <si>
    <t>1,8*1,8*1,8*0,6</t>
  </si>
  <si>
    <t>23</t>
  </si>
  <si>
    <t>M</t>
  </si>
  <si>
    <t>58344171</t>
  </si>
  <si>
    <t>štěrkodrť frakce 0/32</t>
  </si>
  <si>
    <t>-1880619042</t>
  </si>
  <si>
    <t>3,499*1,8</t>
  </si>
  <si>
    <t>24</t>
  </si>
  <si>
    <t>175151101</t>
  </si>
  <si>
    <t>Obsypání potrubí strojně sypaninou bez prohození, uloženou do 3 m</t>
  </si>
  <si>
    <t>1159208282</t>
  </si>
  <si>
    <t>-1*0,05*0,05*3,1*(25,1+9,9+5,1+2,1+20,5)</t>
  </si>
  <si>
    <t>-1*0,3*0,4*20,1</t>
  </si>
  <si>
    <t>25</t>
  </si>
  <si>
    <t>58331200</t>
  </si>
  <si>
    <t>štěrkopísek netříděný zásypový</t>
  </si>
  <si>
    <t>-993523560</t>
  </si>
  <si>
    <t>10,882*1,8</t>
  </si>
  <si>
    <t>26</t>
  </si>
  <si>
    <t>181351103</t>
  </si>
  <si>
    <t>Rozprostření ornice tl vrstvy do 200 mm pl přes 100 do 500 m2 v rovině nebo ve svahu do 1:5 strojně</t>
  </si>
  <si>
    <t>905012402</t>
  </si>
  <si>
    <t>11,365+553,61</t>
  </si>
  <si>
    <t>-281,479</t>
  </si>
  <si>
    <t>27</t>
  </si>
  <si>
    <t>10364100</t>
  </si>
  <si>
    <t>zemina pro terénní úpravy - tříděná</t>
  </si>
  <si>
    <t>-182723450</t>
  </si>
  <si>
    <t>282,496*0,2*1,6</t>
  </si>
  <si>
    <t>28</t>
  </si>
  <si>
    <t>181411131</t>
  </si>
  <si>
    <t>Založení parkového trávníku výsevem pl do 1000 m2 v rovině a ve svahu do 1:5</t>
  </si>
  <si>
    <t>-2079279147</t>
  </si>
  <si>
    <t>282,496+100</t>
  </si>
  <si>
    <t>29</t>
  </si>
  <si>
    <t>00572420</t>
  </si>
  <si>
    <t>osivo směs travní parková okrasná</t>
  </si>
  <si>
    <t>kg</t>
  </si>
  <si>
    <t>-1947806662</t>
  </si>
  <si>
    <t>382,496*0,02</t>
  </si>
  <si>
    <t>30</t>
  </si>
  <si>
    <t>181951112</t>
  </si>
  <si>
    <t>Úprava pláně v hornině třídy těžitelnosti I skupiny 1 až 3 se zhutněním strojně</t>
  </si>
  <si>
    <t>-1151756762</t>
  </si>
  <si>
    <t>31</t>
  </si>
  <si>
    <t>183403111</t>
  </si>
  <si>
    <t>Obdělání půdy nakopáním na hl přes 0,05 do 0,1 m v rovině a svahu do 1:5</t>
  </si>
  <si>
    <t>1826292710</t>
  </si>
  <si>
    <t>32</t>
  </si>
  <si>
    <t>185851121</t>
  </si>
  <si>
    <t>Dovoz vody pro zálivku rostlin za vzdálenost do 1000 m</t>
  </si>
  <si>
    <t>-1987470223</t>
  </si>
  <si>
    <t>382,496*0,005*3</t>
  </si>
  <si>
    <t>Zakládání</t>
  </si>
  <si>
    <t>33</t>
  </si>
  <si>
    <t>212750101</t>
  </si>
  <si>
    <t xml:space="preserve">Trativod z drenážních trubek PVC-U SN 4 perforace 360° včetně lože otevřený výkop DN 110 </t>
  </si>
  <si>
    <t>968095578</t>
  </si>
  <si>
    <t>17,4+30,1+9,9+5,2</t>
  </si>
  <si>
    <t>34</t>
  </si>
  <si>
    <t>212750104R</t>
  </si>
  <si>
    <t>Příplatek za napojování drenážního potrubí do šachtic</t>
  </si>
  <si>
    <t>kus</t>
  </si>
  <si>
    <t>589113502</t>
  </si>
  <si>
    <t>35</t>
  </si>
  <si>
    <t>213141111</t>
  </si>
  <si>
    <t>Zřízení vrstvy z geotextilie v rovině nebo ve sklonu do 1:5 š do 3 m</t>
  </si>
  <si>
    <t>207810190</t>
  </si>
  <si>
    <t>(17,4+30,1+9,9+5,2)*1,2</t>
  </si>
  <si>
    <t>36</t>
  </si>
  <si>
    <t>69311081</t>
  </si>
  <si>
    <t>geotextilie netkaná separační, ochranná, filtrační, drenážní PES 300g/m2</t>
  </si>
  <si>
    <t>313337277</t>
  </si>
  <si>
    <t>75,12*1,1</t>
  </si>
  <si>
    <t>37</t>
  </si>
  <si>
    <t>271562211</t>
  </si>
  <si>
    <t>Podsyp pod základové konstrukce se zhutněním z drobného kameniva frakce 0 až 4 mm (obruby,drenáž)</t>
  </si>
  <si>
    <t>-1932888681</t>
  </si>
  <si>
    <t>(17,4+30,1+9,9+5,2)*0,3*0,1</t>
  </si>
  <si>
    <t>(3+13,7+13,5+3,2+2*1+20,9+3,14*2,2-4,2+2*1+4,51+1+23,4)*0,3*0,1</t>
  </si>
  <si>
    <t>Svislé a kompletní konstrukce</t>
  </si>
  <si>
    <t>38</t>
  </si>
  <si>
    <t>310321111</t>
  </si>
  <si>
    <t>Zabetonování otvorů do pl 1 m2 ve zdivu nadzákladovém včetně bednění a výztuže</t>
  </si>
  <si>
    <t>1272958265</t>
  </si>
  <si>
    <t>35*0,3*0,3</t>
  </si>
  <si>
    <t>Komunikace pozemní</t>
  </si>
  <si>
    <t>39</t>
  </si>
  <si>
    <t>564851111</t>
  </si>
  <si>
    <t>Podklad ze štěrkodrtě ŠD tl 150 mm</t>
  </si>
  <si>
    <t>-197348480</t>
  </si>
  <si>
    <t>1,4*1,6+13,65*1,6+2,5*1,0+8,1*3,2+20,9*7,0+3,14*1,6*1,6/2+6,0*9,7+1,8*5,2+12,1*1</t>
  </si>
  <si>
    <t>40</t>
  </si>
  <si>
    <t>596211110</t>
  </si>
  <si>
    <t>Kladení zámkové dlažby komunikací pro pěší tl 60 mm skupiny A pl do 50 m2</t>
  </si>
  <si>
    <t>-884306796</t>
  </si>
  <si>
    <t>41</t>
  </si>
  <si>
    <t>59245222R</t>
  </si>
  <si>
    <t>dlažba zámková základní pro nevidomé 200x100x60mm barevná</t>
  </si>
  <si>
    <t>-1190942232</t>
  </si>
  <si>
    <t>1*1,03</t>
  </si>
  <si>
    <t>42</t>
  </si>
  <si>
    <t>596211112</t>
  </si>
  <si>
    <t>Kladení zámkové dlažby komunikací pro pěší ručně tl 60 mm skupiny A pl přes 100 do 300 m2</t>
  </si>
  <si>
    <t>954318659</t>
  </si>
  <si>
    <t>1,4*1,6+13,65*1,6+2,5*1,0+8,1*3,2+20,9*7,0+3,14*1,6*1,6/2+6,0*9,7+1,8*5,2+12,1*1-1</t>
  </si>
  <si>
    <t>43</t>
  </si>
  <si>
    <t>59245015</t>
  </si>
  <si>
    <t>dlažba zámková 200x200x60mm přírodní</t>
  </si>
  <si>
    <t>1279972494</t>
  </si>
  <si>
    <t>281,479*1,02</t>
  </si>
  <si>
    <t>44</t>
  </si>
  <si>
    <t>599141111</t>
  </si>
  <si>
    <t>Vyplnění spár mezi silničními dílci živičnou zálivkou</t>
  </si>
  <si>
    <t>-747725191</t>
  </si>
  <si>
    <t>1,6</t>
  </si>
  <si>
    <t>Úpravy povrchů, podlahy a osazování výplní</t>
  </si>
  <si>
    <t>45</t>
  </si>
  <si>
    <t>622111111</t>
  </si>
  <si>
    <t>Vyspravení celoplošné cementovou maltou vnějších stěn betonových nebo železobetonových</t>
  </si>
  <si>
    <t>-1561321146</t>
  </si>
  <si>
    <t>8*1,5+8*0,5+8*0,3+27,6*2+27,6*0,5+27,6*0,3</t>
  </si>
  <si>
    <t>46</t>
  </si>
  <si>
    <t>622135002</t>
  </si>
  <si>
    <t>Vyrovnání podkladu vnějších stěn maltou cementovou tl do 10 mm</t>
  </si>
  <si>
    <t>25907998</t>
  </si>
  <si>
    <t>8*1,5+8*0,5+27,6*2+27,6*0,5</t>
  </si>
  <si>
    <t>47</t>
  </si>
  <si>
    <t>622151001</t>
  </si>
  <si>
    <t>Penetrační akrylátový nátěr vnějších pastovitých tenkovrstvých omítek stěn</t>
  </si>
  <si>
    <t>115166134</t>
  </si>
  <si>
    <t>48</t>
  </si>
  <si>
    <t>622331121</t>
  </si>
  <si>
    <t>Cementová omítka hladká jednovrstvá vnějších stěn nanášená ručně</t>
  </si>
  <si>
    <t>-1630605098</t>
  </si>
  <si>
    <t>49</t>
  </si>
  <si>
    <t>629995101</t>
  </si>
  <si>
    <t>Očištění vnějších ploch tlakovou vodou</t>
  </si>
  <si>
    <t>-47857959</t>
  </si>
  <si>
    <t>Trubní vedení</t>
  </si>
  <si>
    <t>50</t>
  </si>
  <si>
    <t>877355121R</t>
  </si>
  <si>
    <t>Výřez a montáž tvarovek odbočných na potrubí z kanalizačních trub z PVC DN100-200 (drenáž, vpusti)</t>
  </si>
  <si>
    <t>-195458074</t>
  </si>
  <si>
    <t>51</t>
  </si>
  <si>
    <t>892381111R</t>
  </si>
  <si>
    <t>Kamerové zkoušky stávajícího potrubí délky 50 m před a po realizaci</t>
  </si>
  <si>
    <t>komplet</t>
  </si>
  <si>
    <t>1889233379</t>
  </si>
  <si>
    <t>52</t>
  </si>
  <si>
    <t>894812323</t>
  </si>
  <si>
    <t>Revizní a čistící šachta z PP typ DN 600/250 šachtové dno s přítokem tvaru T</t>
  </si>
  <si>
    <t>1625026855</t>
  </si>
  <si>
    <t>53</t>
  </si>
  <si>
    <t>894812332</t>
  </si>
  <si>
    <t>Revizní a čistící šachta z PP DN 600 šachtová roura korugovaná světlé hloubky 2000 mm</t>
  </si>
  <si>
    <t>1970180063</t>
  </si>
  <si>
    <t>54</t>
  </si>
  <si>
    <t>894812339</t>
  </si>
  <si>
    <t>Příplatek k rourám revizní a čistící šachty z PP DN 600 za uříznutí šachtové roury</t>
  </si>
  <si>
    <t>1981722050</t>
  </si>
  <si>
    <t>55</t>
  </si>
  <si>
    <t>894812357</t>
  </si>
  <si>
    <t>Revizní a čistící šachta z PP DN 600 poklop litinový pro třídu zatížení B125 s teleskopickým adaptérem</t>
  </si>
  <si>
    <t>-1116388392</t>
  </si>
  <si>
    <t>56</t>
  </si>
  <si>
    <t>899990002R</t>
  </si>
  <si>
    <t xml:space="preserve">Odvoz, uskladnění a poplatek za vybouranou šachtici </t>
  </si>
  <si>
    <t>-389053038</t>
  </si>
  <si>
    <t>Ostatní konstrukce a práce, bourání</t>
  </si>
  <si>
    <t>57</t>
  </si>
  <si>
    <t>916131213</t>
  </si>
  <si>
    <t>Osazení silničního obrubníku betonového stojatého s boční opěrou do lože z betonu prostého</t>
  </si>
  <si>
    <t>-1845415780</t>
  </si>
  <si>
    <t>58</t>
  </si>
  <si>
    <t>59217033</t>
  </si>
  <si>
    <t>obrubník betonový silniční 1000x100x300mm</t>
  </si>
  <si>
    <t>-946732718</t>
  </si>
  <si>
    <t>2*1,02 "Přepočtené koeficientem množství</t>
  </si>
  <si>
    <t>59</t>
  </si>
  <si>
    <t>916231213</t>
  </si>
  <si>
    <t>Osazení chodníkového obrubníku betonového stojatého s boční opěrou do lože z betonu prostého</t>
  </si>
  <si>
    <t>-1064868154</t>
  </si>
  <si>
    <t>3+13,7+13,5+3,2+2*1+20,9+3,14*2,2-4,2+2*1+4,51+1+23,4+1,8</t>
  </si>
  <si>
    <t>60</t>
  </si>
  <si>
    <t>59217017</t>
  </si>
  <si>
    <t>obrubník betonový chodníkový 1000x100x250mm</t>
  </si>
  <si>
    <t>2090182089</t>
  </si>
  <si>
    <t>91,718*1,05</t>
  </si>
  <si>
    <t>61</t>
  </si>
  <si>
    <t>916231292</t>
  </si>
  <si>
    <t>Příplatek za řezání obrubníků při osazování do oblouku o poloměru do 2,5m</t>
  </si>
  <si>
    <t>726174700</t>
  </si>
  <si>
    <t>3,14*2,2</t>
  </si>
  <si>
    <t>62</t>
  </si>
  <si>
    <t>916991121</t>
  </si>
  <si>
    <t>Lože pod obrubníky, krajníky nebo obruby z dlažebních kostek z betonu prostého</t>
  </si>
  <si>
    <t>-1049463202</t>
  </si>
  <si>
    <t>(3+13,7+13,5+3,2+2*1+20,9+3,14*2,2-4,2+2*1+4,51+1+23,4+1,6+1,8)*0,25*0,2</t>
  </si>
  <si>
    <t>63</t>
  </si>
  <si>
    <t>919735112</t>
  </si>
  <si>
    <t>Řezání stávajícího živičného krytu hl přes 50 do 100 mm</t>
  </si>
  <si>
    <t>-1006653385</t>
  </si>
  <si>
    <t>1,6+3,2</t>
  </si>
  <si>
    <t>64</t>
  </si>
  <si>
    <t>938908411</t>
  </si>
  <si>
    <t>Čištění vozovek splachováním vodou</t>
  </si>
  <si>
    <t>1793509946</t>
  </si>
  <si>
    <t>500</t>
  </si>
  <si>
    <t>65</t>
  </si>
  <si>
    <t>938909311</t>
  </si>
  <si>
    <t>Čištění vozovek metením strojně podkladu nebo krytu betonového nebo živičného</t>
  </si>
  <si>
    <t>-163269697</t>
  </si>
  <si>
    <t>66</t>
  </si>
  <si>
    <t>953961114</t>
  </si>
  <si>
    <t>Kotvy chemickým tmelem M 16 hl 125 mm do betonu, ŽB nebo kamene s vyvrtáním otvoru</t>
  </si>
  <si>
    <t>-958432809</t>
  </si>
  <si>
    <t>(8+27,6-4,4)/2*4+8</t>
  </si>
  <si>
    <t>67</t>
  </si>
  <si>
    <t>962052210</t>
  </si>
  <si>
    <t>Bourání zdiva nadzákladového ze ŽB do 1 m3</t>
  </si>
  <si>
    <t>1872876596</t>
  </si>
  <si>
    <t>68</t>
  </si>
  <si>
    <t>966001212</t>
  </si>
  <si>
    <t>Odstranění lavičky stabilní kotvené šrouby na pevný podklad</t>
  </si>
  <si>
    <t>-1902688691</t>
  </si>
  <si>
    <t>69</t>
  </si>
  <si>
    <t>966001311</t>
  </si>
  <si>
    <t>Odstranění odpadkového koše s betonovou patkou</t>
  </si>
  <si>
    <t>1417232958</t>
  </si>
  <si>
    <t>70</t>
  </si>
  <si>
    <t>966001411R</t>
  </si>
  <si>
    <t>Odstranění stojanu na kola kotveného šrouby, oprava a zpětná montáž</t>
  </si>
  <si>
    <t>708255083</t>
  </si>
  <si>
    <t>71</t>
  </si>
  <si>
    <t>966009901R</t>
  </si>
  <si>
    <t>Výšková úprava stávajících šachtic do nivelety konečných povrchových úprav chodníku a komunikace (max 15 cm)</t>
  </si>
  <si>
    <t>-1470750018</t>
  </si>
  <si>
    <t>72</t>
  </si>
  <si>
    <t>966009902R</t>
  </si>
  <si>
    <t xml:space="preserve">Přemístění betonových nebo dřevěných  květináčů</t>
  </si>
  <si>
    <t>258624442</t>
  </si>
  <si>
    <t>73</t>
  </si>
  <si>
    <t>966009903R</t>
  </si>
  <si>
    <t>Zednické úpravy informačního sloupu (sokl, nátěr,...)</t>
  </si>
  <si>
    <t>541488311</t>
  </si>
  <si>
    <t>74</t>
  </si>
  <si>
    <t>966009904R</t>
  </si>
  <si>
    <t>Dřevěné ochranné bednění stromů (montáž a demontáž)</t>
  </si>
  <si>
    <t>-151984675</t>
  </si>
  <si>
    <t>75</t>
  </si>
  <si>
    <t>966009905R</t>
  </si>
  <si>
    <t>D+M chráničky Kopoflex DN50 (vedení CETIN)</t>
  </si>
  <si>
    <t>-475710535</t>
  </si>
  <si>
    <t>3,2+2</t>
  </si>
  <si>
    <t>76</t>
  </si>
  <si>
    <t>966009906R</t>
  </si>
  <si>
    <t>D+M lavičky venkovní (beton,dřevo)</t>
  </si>
  <si>
    <t>-99297879</t>
  </si>
  <si>
    <t>77</t>
  </si>
  <si>
    <t>966009907R</t>
  </si>
  <si>
    <t>Oprava informačního sloupu (nátěr, zedn.úpravy)</t>
  </si>
  <si>
    <t>-1610788432</t>
  </si>
  <si>
    <t>78</t>
  </si>
  <si>
    <t>966009908R</t>
  </si>
  <si>
    <t>D+M odpadkového koše</t>
  </si>
  <si>
    <t>415834521</t>
  </si>
  <si>
    <t>79</t>
  </si>
  <si>
    <t>990009001R</t>
  </si>
  <si>
    <t xml:space="preserve">Pročištění   kanalizačního potrubí </t>
  </si>
  <si>
    <t>-1433004982</t>
  </si>
  <si>
    <t>997</t>
  </si>
  <si>
    <t>Přesun sutě</t>
  </si>
  <si>
    <t>80</t>
  </si>
  <si>
    <t>997221561</t>
  </si>
  <si>
    <t>Vodorovná doprava suti z kusových materiálů do 1 km</t>
  </si>
  <si>
    <t>241365620</t>
  </si>
  <si>
    <t>81</t>
  </si>
  <si>
    <t>997221569</t>
  </si>
  <si>
    <t>Příplatek ZKD 1 km u vodorovné dopravy suti z kusových materiálů</t>
  </si>
  <si>
    <t>844071059</t>
  </si>
  <si>
    <t>403,772*6 'Přepočtené koeficientem množství</t>
  </si>
  <si>
    <t>82</t>
  </si>
  <si>
    <t>997221611</t>
  </si>
  <si>
    <t>Nakládání suti na dopravní prostředky pro vodorovnou dopravu</t>
  </si>
  <si>
    <t>-531446736</t>
  </si>
  <si>
    <t>83</t>
  </si>
  <si>
    <t>997221861</t>
  </si>
  <si>
    <t>Poplatek za uložení na recyklační skládce (skládkovné) stavebního odpadu z prostého betonu pod kódem 17 01 01</t>
  </si>
  <si>
    <t>940528060</t>
  </si>
  <si>
    <t>84</t>
  </si>
  <si>
    <t>997221862</t>
  </si>
  <si>
    <t>Poplatek za uložení na recyklační skládce (skládkovné) stavebního odpadu z armovaného betonu pod kódem 17 01 01</t>
  </si>
  <si>
    <t>2076234662</t>
  </si>
  <si>
    <t>182,691+7,56</t>
  </si>
  <si>
    <t>85</t>
  </si>
  <si>
    <t>997221873</t>
  </si>
  <si>
    <t>Poplatek za uložení na recyklační skládce (skládkovné) stavebního odpadu zeminy a kamení zatříděného do Katalogu odpadů pod kódem 17 05 04</t>
  </si>
  <si>
    <t>653092662</t>
  </si>
  <si>
    <t>403,772</t>
  </si>
  <si>
    <t>-15</t>
  </si>
  <si>
    <t>-190,251</t>
  </si>
  <si>
    <t>-54,254</t>
  </si>
  <si>
    <t>86</t>
  </si>
  <si>
    <t>997221875</t>
  </si>
  <si>
    <t>Poplatek za uložení na recyklační skládce (skládkovné) stavebního odpadu asfaltového bez obsahu dehtu zatříděného do Katalogu odpadů pod kódem 17 03 02</t>
  </si>
  <si>
    <t>-995774538</t>
  </si>
  <si>
    <t>54,254</t>
  </si>
  <si>
    <t>998</t>
  </si>
  <si>
    <t>Přesun hmot</t>
  </si>
  <si>
    <t>87</t>
  </si>
  <si>
    <t>998223011</t>
  </si>
  <si>
    <t>Přesun hmot pro pozemní komunikace s krytem dlážděným</t>
  </si>
  <si>
    <t>-2102268801</t>
  </si>
  <si>
    <t>PSV</t>
  </si>
  <si>
    <t>Práce a dodávky PSV</t>
  </si>
  <si>
    <t>711</t>
  </si>
  <si>
    <t>Izolace proti vodě, vlhkosti a plynům</t>
  </si>
  <si>
    <t>88</t>
  </si>
  <si>
    <t>711161273</t>
  </si>
  <si>
    <t>Provedení izolace proti zemní vlhkosti svislé z nopové fólie</t>
  </si>
  <si>
    <t>2114155916</t>
  </si>
  <si>
    <t>(1,4+39,5+12,1)*0,5</t>
  </si>
  <si>
    <t>89</t>
  </si>
  <si>
    <t>28323005</t>
  </si>
  <si>
    <t>fólie profilovaná (nopová) drenážní HDPE s výškou nopů 8mm</t>
  </si>
  <si>
    <t>-1012396322</t>
  </si>
  <si>
    <t>26,5*1,221 "Přepočtené koeficientem množství</t>
  </si>
  <si>
    <t>767</t>
  </si>
  <si>
    <t>Konstrukce zámečnické</t>
  </si>
  <si>
    <t>90</t>
  </si>
  <si>
    <t>767161114</t>
  </si>
  <si>
    <t>Montáž zábradlí rovného z trubek do zdi hmotnosti do 30 kg</t>
  </si>
  <si>
    <t>1846224328</t>
  </si>
  <si>
    <t>8,3+23,3</t>
  </si>
  <si>
    <t>91</t>
  </si>
  <si>
    <t>140110180R</t>
  </si>
  <si>
    <t>Výroba zábradlí - z trubek ocelových bezešvá hladká jakost 11 353, 38 x 2,6 mm</t>
  </si>
  <si>
    <t>-516813012</t>
  </si>
  <si>
    <t>31,6*9,8*1,05</t>
  </si>
  <si>
    <t>783</t>
  </si>
  <si>
    <t>Dokončovací práce - nátěry</t>
  </si>
  <si>
    <t>92</t>
  </si>
  <si>
    <t>783301311</t>
  </si>
  <si>
    <t>Odmaštění zámečnických konstrukcí vodou ředitelným odmašťovačem</t>
  </si>
  <si>
    <t>-671217689</t>
  </si>
  <si>
    <t>32,8</t>
  </si>
  <si>
    <t>93</t>
  </si>
  <si>
    <t>783314101</t>
  </si>
  <si>
    <t>Základní jednonásobný syntetický nátěr zámečnických konstrukcí</t>
  </si>
  <si>
    <t>1224539840</t>
  </si>
  <si>
    <t>94</t>
  </si>
  <si>
    <t>783315101</t>
  </si>
  <si>
    <t>Mezinátěr jednonásobný syntetický standardní zámečnických konstrukcí</t>
  </si>
  <si>
    <t>173924856</t>
  </si>
  <si>
    <t>95</t>
  </si>
  <si>
    <t>783317101</t>
  </si>
  <si>
    <t>Krycí jednonásobný syntetický standardní nátěr zámečnických konstrukcí</t>
  </si>
  <si>
    <t>1540131639</t>
  </si>
  <si>
    <t>VRN</t>
  </si>
  <si>
    <t>Vedlejší rozpočtové náklady</t>
  </si>
  <si>
    <t>VRN1</t>
  </si>
  <si>
    <t>Průzkumné, geodetické a projektové práce</t>
  </si>
  <si>
    <t>96</t>
  </si>
  <si>
    <t>012103000</t>
  </si>
  <si>
    <t>Geodetické práce před výstavbou</t>
  </si>
  <si>
    <t>kpl</t>
  </si>
  <si>
    <t>1024</t>
  </si>
  <si>
    <t>-95913879</t>
  </si>
  <si>
    <t>97</t>
  </si>
  <si>
    <t>012203000</t>
  </si>
  <si>
    <t>Geodetické práce při provádění stavby</t>
  </si>
  <si>
    <t>-1024454527</t>
  </si>
  <si>
    <t>98</t>
  </si>
  <si>
    <t>012303000</t>
  </si>
  <si>
    <t>Geodetické práce po výstavbě (včetně geom.plánu)</t>
  </si>
  <si>
    <t>440399564</t>
  </si>
  <si>
    <t>99</t>
  </si>
  <si>
    <t>013244000</t>
  </si>
  <si>
    <t>Dokumentace pro provádění stavby - dílenská dokumentace zábradlí</t>
  </si>
  <si>
    <t>-1568662031</t>
  </si>
  <si>
    <t>100</t>
  </si>
  <si>
    <t>013254000</t>
  </si>
  <si>
    <t>Dokumentace skutečného provedení stavby</t>
  </si>
  <si>
    <t>-830229728</t>
  </si>
  <si>
    <t>101</t>
  </si>
  <si>
    <t>013274000</t>
  </si>
  <si>
    <t>Pasportizace včetně fotodokumentace před započetím prací</t>
  </si>
  <si>
    <t>-631871759</t>
  </si>
  <si>
    <t>102</t>
  </si>
  <si>
    <t>013294000</t>
  </si>
  <si>
    <t xml:space="preserve">Ostatní dokumentace stavby  - fotodokumentace  stavby včetně předání  na CD</t>
  </si>
  <si>
    <t>106428706</t>
  </si>
  <si>
    <t>VRN3</t>
  </si>
  <si>
    <t>Zařízení staveniště</t>
  </si>
  <si>
    <t>103</t>
  </si>
  <si>
    <t>031303000</t>
  </si>
  <si>
    <t>Náklady na zábor - projednání a vyřízení záborů</t>
  </si>
  <si>
    <t>2093237326</t>
  </si>
  <si>
    <t>104</t>
  </si>
  <si>
    <t>032103000</t>
  </si>
  <si>
    <t>ZS komplet (zřízení, provoz, odstranění, oplocení )</t>
  </si>
  <si>
    <t>-2121136639</t>
  </si>
  <si>
    <t>105</t>
  </si>
  <si>
    <t>032403000</t>
  </si>
  <si>
    <t>Provizorní komunikace ,pěší chodníky ,přechodové lávky</t>
  </si>
  <si>
    <t>-1770507897</t>
  </si>
  <si>
    <t>106</t>
  </si>
  <si>
    <t>034503000</t>
  </si>
  <si>
    <t>Informační tabule na staveništi</t>
  </si>
  <si>
    <t>kpl…</t>
  </si>
  <si>
    <t>943763173</t>
  </si>
  <si>
    <t>107</t>
  </si>
  <si>
    <t>035103000</t>
  </si>
  <si>
    <t>Pronájem ploch</t>
  </si>
  <si>
    <t>-1798690004</t>
  </si>
  <si>
    <t>108</t>
  </si>
  <si>
    <t>039203000</t>
  </si>
  <si>
    <t xml:space="preserve">Úprava terénu po zrušení zařízení staveniště , pojížděných ploch na staveništi </t>
  </si>
  <si>
    <t>863992297</t>
  </si>
  <si>
    <t>VRN4</t>
  </si>
  <si>
    <t>Inženýrská činnost</t>
  </si>
  <si>
    <t>109</t>
  </si>
  <si>
    <t>041403000</t>
  </si>
  <si>
    <t>Bezpečnost a ochrana zdraví při práci na staveništi</t>
  </si>
  <si>
    <t>-64196287</t>
  </si>
  <si>
    <t>VRN6</t>
  </si>
  <si>
    <t>Územní vlivy</t>
  </si>
  <si>
    <t>110</t>
  </si>
  <si>
    <t>062002000</t>
  </si>
  <si>
    <t>Ztížené dopravní podmínky</t>
  </si>
  <si>
    <t>1744966572</t>
  </si>
  <si>
    <t>111</t>
  </si>
  <si>
    <t>063603000</t>
  </si>
  <si>
    <t>Omezený přístup těžké techniky</t>
  </si>
  <si>
    <t>-1279360874</t>
  </si>
  <si>
    <t>VRN7</t>
  </si>
  <si>
    <t>Provozní vlivy</t>
  </si>
  <si>
    <t>112</t>
  </si>
  <si>
    <t>072103000</t>
  </si>
  <si>
    <t>Silniční provoz - projednání DIO a zajištění DIR</t>
  </si>
  <si>
    <t>370805782</t>
  </si>
  <si>
    <t>113</t>
  </si>
  <si>
    <t>072203000</t>
  </si>
  <si>
    <t>Silniční provoz - zajištění DIO (dopravní značení)</t>
  </si>
  <si>
    <t>1382751350</t>
  </si>
  <si>
    <t>VRN9</t>
  </si>
  <si>
    <t>Ostatní náklady</t>
  </si>
  <si>
    <t>114</t>
  </si>
  <si>
    <t>091003000</t>
  </si>
  <si>
    <t>Hutnící zkoušky (á 100 m)</t>
  </si>
  <si>
    <t>-535075679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</si>
</sst>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9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color rgb="FF0000A8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8" fillId="0" borderId="0" applyNumberFormat="0" applyFill="0" applyBorder="0" applyAlignment="0" applyProtection="0"/>
  </cellStyleXfs>
  <cellXfs count="228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14" fillId="2" borderId="0" xfId="0" applyFont="1" applyFill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5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1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8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4" fontId="18" fillId="0" borderId="5" xfId="0" applyNumberFormat="1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19" fillId="0" borderId="0" xfId="0" applyNumberFormat="1" applyFont="1" applyAlignment="1">
      <alignment vertical="center"/>
    </xf>
    <xf numFmtId="0" fontId="19" fillId="0" borderId="0" xfId="0" applyFont="1" applyAlignment="1">
      <alignment horizontal="lef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left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0" fillId="0" borderId="3" xfId="0" applyBorder="1" applyAlignment="1">
      <alignment vertical="center"/>
    </xf>
    <xf numFmtId="0" fontId="20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18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2" fillId="0" borderId="14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3" fillId="5" borderId="6" xfId="0" applyFont="1" applyFill="1" applyBorder="1" applyAlignment="1">
      <alignment horizontal="center" vertical="center"/>
    </xf>
    <xf numFmtId="0" fontId="23" fillId="5" borderId="7" xfId="0" applyFont="1" applyFill="1" applyBorder="1" applyAlignment="1">
      <alignment horizontal="left" vertical="center"/>
    </xf>
    <xf numFmtId="0" fontId="0" fillId="5" borderId="7" xfId="0" applyFont="1" applyFill="1" applyBorder="1" applyAlignment="1">
      <alignment vertical="center"/>
    </xf>
    <xf numFmtId="0" fontId="23" fillId="5" borderId="7" xfId="0" applyFont="1" applyFill="1" applyBorder="1" applyAlignment="1">
      <alignment horizontal="center" vertical="center"/>
    </xf>
    <xf numFmtId="0" fontId="23" fillId="5" borderId="7" xfId="0" applyFont="1" applyFill="1" applyBorder="1" applyAlignment="1">
      <alignment horizontal="right" vertical="center"/>
    </xf>
    <xf numFmtId="0" fontId="23" fillId="5" borderId="8" xfId="0" applyFont="1" applyFill="1" applyBorder="1" applyAlignment="1">
      <alignment horizontal="left" vertical="center"/>
    </xf>
    <xf numFmtId="0" fontId="23" fillId="5" borderId="0" xfId="0" applyFont="1" applyFill="1" applyAlignment="1">
      <alignment horizontal="center" vertical="center"/>
    </xf>
    <xf numFmtId="0" fontId="24" fillId="0" borderId="16" xfId="0" applyFont="1" applyBorder="1" applyAlignment="1">
      <alignment horizontal="center" vertical="center" wrapText="1"/>
    </xf>
    <xf numFmtId="0" fontId="24" fillId="0" borderId="17" xfId="0" applyFont="1" applyBorder="1" applyAlignment="1">
      <alignment horizontal="center" vertical="center" wrapText="1"/>
    </xf>
    <xf numFmtId="0" fontId="24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5" fillId="0" borderId="0" xfId="0" applyFont="1" applyAlignment="1">
      <alignment horizontal="left" vertical="center"/>
    </xf>
    <xf numFmtId="0" fontId="25" fillId="0" borderId="0" xfId="0" applyFont="1" applyAlignment="1">
      <alignment vertical="center"/>
    </xf>
    <xf numFmtId="4" fontId="25" fillId="0" borderId="0" xfId="0" applyNumberFormat="1" applyFont="1" applyAlignment="1">
      <alignment horizontal="right" vertical="center"/>
    </xf>
    <xf numFmtId="4" fontId="25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1" fillId="0" borderId="14" xfId="0" applyNumberFormat="1" applyFont="1" applyBorder="1" applyAlignment="1">
      <alignment vertical="center"/>
    </xf>
    <xf numFmtId="4" fontId="21" fillId="0" borderId="0" xfId="0" applyNumberFormat="1" applyFont="1" applyBorder="1" applyAlignment="1">
      <alignment vertical="center"/>
    </xf>
    <xf numFmtId="166" fontId="21" fillId="0" borderId="0" xfId="0" applyNumberFormat="1" applyFont="1" applyBorder="1" applyAlignment="1">
      <alignment vertical="center"/>
    </xf>
    <xf numFmtId="4" fontId="21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7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8" fillId="0" borderId="0" xfId="0" applyFont="1" applyAlignment="1">
      <alignment vertical="center"/>
    </xf>
    <xf numFmtId="0" fontId="28" fillId="0" borderId="0" xfId="0" applyFont="1" applyAlignment="1">
      <alignment horizontal="left" vertical="center" wrapText="1"/>
    </xf>
    <xf numFmtId="0" fontId="29" fillId="0" borderId="0" xfId="0" applyFont="1" applyAlignment="1">
      <alignment vertical="center"/>
    </xf>
    <xf numFmtId="4" fontId="29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4" fontId="30" fillId="0" borderId="19" xfId="0" applyNumberFormat="1" applyFont="1" applyBorder="1" applyAlignment="1">
      <alignment vertical="center"/>
    </xf>
    <xf numFmtId="4" fontId="30" fillId="0" borderId="20" xfId="0" applyNumberFormat="1" applyFont="1" applyBorder="1" applyAlignment="1">
      <alignment vertical="center"/>
    </xf>
    <xf numFmtId="166" fontId="30" fillId="0" borderId="20" xfId="0" applyNumberFormat="1" applyFont="1" applyBorder="1" applyAlignment="1">
      <alignment vertical="center"/>
    </xf>
    <xf numFmtId="4" fontId="30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8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ont="1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3" fillId="5" borderId="0" xfId="0" applyFont="1" applyFill="1" applyAlignment="1">
      <alignment horizontal="left" vertical="center"/>
    </xf>
    <xf numFmtId="0" fontId="23" fillId="5" borderId="0" xfId="0" applyFont="1" applyFill="1" applyAlignment="1">
      <alignment horizontal="right" vertical="center"/>
    </xf>
    <xf numFmtId="0" fontId="32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23" fillId="5" borderId="16" xfId="0" applyFont="1" applyFill="1" applyBorder="1" applyAlignment="1">
      <alignment horizontal="center" vertical="center" wrapText="1"/>
    </xf>
    <xf numFmtId="0" fontId="23" fillId="5" borderId="17" xfId="0" applyFont="1" applyFill="1" applyBorder="1" applyAlignment="1">
      <alignment horizontal="center" vertical="center" wrapText="1"/>
    </xf>
    <xf numFmtId="0" fontId="23" fillId="5" borderId="18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5" fillId="0" borderId="0" xfId="0" applyNumberFormat="1" applyFont="1" applyAlignment="1"/>
    <xf numFmtId="166" fontId="33" fillId="0" borderId="12" xfId="0" applyNumberFormat="1" applyFont="1" applyBorder="1" applyAlignment="1"/>
    <xf numFmtId="166" fontId="33" fillId="0" borderId="13" xfId="0" applyNumberFormat="1" applyFont="1" applyBorder="1" applyAlignment="1"/>
    <xf numFmtId="4" fontId="34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23" fillId="0" borderId="22" xfId="0" applyFont="1" applyBorder="1" applyAlignment="1" applyProtection="1">
      <alignment horizontal="center" vertical="center"/>
      <protection locked="0"/>
    </xf>
    <xf numFmtId="49" fontId="23" fillId="0" borderId="22" xfId="0" applyNumberFormat="1" applyFont="1" applyBorder="1" applyAlignment="1" applyProtection="1">
      <alignment horizontal="left" vertical="center" wrapText="1"/>
      <protection locked="0"/>
    </xf>
    <xf numFmtId="0" fontId="23" fillId="0" borderId="22" xfId="0" applyFont="1" applyBorder="1" applyAlignment="1" applyProtection="1">
      <alignment horizontal="left" vertical="center" wrapText="1"/>
      <protection locked="0"/>
    </xf>
    <xf numFmtId="0" fontId="23" fillId="0" borderId="22" xfId="0" applyFont="1" applyBorder="1" applyAlignment="1" applyProtection="1">
      <alignment horizontal="center" vertical="center" wrapText="1"/>
      <protection locked="0"/>
    </xf>
    <xf numFmtId="167" fontId="23" fillId="0" borderId="22" xfId="0" applyNumberFormat="1" applyFont="1" applyBorder="1" applyAlignment="1" applyProtection="1">
      <alignment vertical="center"/>
      <protection locked="0"/>
    </xf>
    <xf numFmtId="4" fontId="23" fillId="3" borderId="22" xfId="0" applyNumberFormat="1" applyFont="1" applyFill="1" applyBorder="1" applyAlignment="1" applyProtection="1">
      <alignment vertical="center"/>
      <protection locked="0"/>
    </xf>
    <xf numFmtId="4" fontId="23" fillId="0" borderId="22" xfId="0" applyNumberFormat="1" applyFont="1" applyBorder="1" applyAlignment="1" applyProtection="1">
      <alignment vertical="center"/>
      <protection locked="0"/>
    </xf>
    <xf numFmtId="0" fontId="24" fillId="3" borderId="14" xfId="0" applyFont="1" applyFill="1" applyBorder="1" applyAlignment="1" applyProtection="1">
      <alignment horizontal="left" vertical="center"/>
      <protection locked="0"/>
    </xf>
    <xf numFmtId="0" fontId="24" fillId="0" borderId="0" xfId="0" applyFont="1" applyBorder="1" applyAlignment="1">
      <alignment horizontal="center" vertical="center"/>
    </xf>
    <xf numFmtId="166" fontId="24" fillId="0" borderId="0" xfId="0" applyNumberFormat="1" applyFont="1" applyBorder="1" applyAlignment="1">
      <alignment vertical="center"/>
    </xf>
    <xf numFmtId="166" fontId="24" fillId="0" borderId="15" xfId="0" applyNumberFormat="1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>
      <alignment vertical="center"/>
    </xf>
    <xf numFmtId="0" fontId="35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14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12" fillId="0" borderId="3" xfId="0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167" fontId="12" fillId="0" borderId="0" xfId="0" applyNumberFormat="1" applyFont="1" applyAlignment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14" xfId="0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2" fillId="0" borderId="15" xfId="0" applyFont="1" applyBorder="1" applyAlignment="1">
      <alignment vertical="center"/>
    </xf>
    <xf numFmtId="0" fontId="36" fillId="0" borderId="22" xfId="0" applyFont="1" applyBorder="1" applyAlignment="1" applyProtection="1">
      <alignment horizontal="center" vertical="center"/>
      <protection locked="0"/>
    </xf>
    <xf numFmtId="49" fontId="36" fillId="0" borderId="22" xfId="0" applyNumberFormat="1" applyFont="1" applyBorder="1" applyAlignment="1" applyProtection="1">
      <alignment horizontal="left" vertical="center" wrapText="1"/>
      <protection locked="0"/>
    </xf>
    <xf numFmtId="0" fontId="36" fillId="0" borderId="22" xfId="0" applyFont="1" applyBorder="1" applyAlignment="1" applyProtection="1">
      <alignment horizontal="left" vertical="center" wrapText="1"/>
      <protection locked="0"/>
    </xf>
    <xf numFmtId="0" fontId="36" fillId="0" borderId="22" xfId="0" applyFont="1" applyBorder="1" applyAlignment="1" applyProtection="1">
      <alignment horizontal="center" vertical="center" wrapText="1"/>
      <protection locked="0"/>
    </xf>
    <xf numFmtId="167" fontId="36" fillId="0" borderId="22" xfId="0" applyNumberFormat="1" applyFont="1" applyBorder="1" applyAlignment="1" applyProtection="1">
      <alignment vertical="center"/>
      <protection locked="0"/>
    </xf>
    <xf numFmtId="4" fontId="36" fillId="3" borderId="22" xfId="0" applyNumberFormat="1" applyFont="1" applyFill="1" applyBorder="1" applyAlignment="1" applyProtection="1">
      <alignment vertical="center"/>
      <protection locked="0"/>
    </xf>
    <xf numFmtId="4" fontId="36" fillId="0" borderId="22" xfId="0" applyNumberFormat="1" applyFont="1" applyBorder="1" applyAlignment="1" applyProtection="1">
      <alignment vertical="center"/>
      <protection locked="0"/>
    </xf>
    <xf numFmtId="0" fontId="37" fillId="0" borderId="3" xfId="0" applyFont="1" applyBorder="1" applyAlignment="1">
      <alignment vertical="center"/>
    </xf>
    <xf numFmtId="0" fontId="36" fillId="3" borderId="14" xfId="0" applyFont="1" applyFill="1" applyBorder="1" applyAlignment="1" applyProtection="1">
      <alignment horizontal="left" vertical="center"/>
      <protection locked="0"/>
    </xf>
    <xf numFmtId="0" fontId="36" fillId="0" borderId="0" xfId="0" applyFont="1" applyBorder="1" applyAlignment="1">
      <alignment horizontal="center" vertical="center"/>
    </xf>
    <xf numFmtId="0" fontId="24" fillId="3" borderId="19" xfId="0" applyFont="1" applyFill="1" applyBorder="1" applyAlignment="1" applyProtection="1">
      <alignment horizontal="left" vertical="center"/>
      <protection locked="0"/>
    </xf>
    <xf numFmtId="0" fontId="24" fillId="0" borderId="20" xfId="0" applyFont="1" applyBorder="1" applyAlignment="1">
      <alignment horizontal="center" vertical="center"/>
    </xf>
    <xf numFmtId="0" fontId="0" fillId="0" borderId="20" xfId="0" applyFont="1" applyBorder="1" applyAlignment="1">
      <alignment vertical="center"/>
    </xf>
    <xf numFmtId="166" fontId="24" fillId="0" borderId="20" xfId="0" applyNumberFormat="1" applyFont="1" applyBorder="1" applyAlignment="1">
      <alignment vertical="center"/>
    </xf>
    <xf numFmtId="166" fontId="24" fillId="0" borderId="21" xfId="0" applyNumberFormat="1" applyFont="1" applyBorder="1" applyAlignment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styles" Target="styles.xml" /><Relationship Id="rId4" Type="http://schemas.openxmlformats.org/officeDocument/2006/relationships/theme" Target="theme/theme1.xml" /><Relationship Id="rId5" Type="http://schemas.openxmlformats.org/officeDocument/2006/relationships/calcChain" Target="calcChain.xml" /><Relationship Id="rId6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7" t="s">
        <v>0</v>
      </c>
      <c r="AZ1" s="17" t="s">
        <v>1</v>
      </c>
      <c r="BA1" s="17" t="s">
        <v>2</v>
      </c>
      <c r="BB1" s="17" t="s">
        <v>1</v>
      </c>
      <c r="BT1" s="17" t="s">
        <v>3</v>
      </c>
      <c r="BU1" s="17" t="s">
        <v>3</v>
      </c>
      <c r="BV1" s="17" t="s">
        <v>4</v>
      </c>
    </row>
    <row r="2" s="1" customFormat="1" ht="36.96" customHeight="1">
      <c r="AR2" s="18" t="s">
        <v>5</v>
      </c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9" t="s">
        <v>6</v>
      </c>
      <c r="BT2" s="19" t="s">
        <v>7</v>
      </c>
    </row>
    <row r="3" s="1" customFormat="1" ht="6.96" customHeight="1">
      <c r="B3" s="20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2"/>
      <c r="BS3" s="19" t="s">
        <v>6</v>
      </c>
      <c r="BT3" s="19" t="s">
        <v>8</v>
      </c>
    </row>
    <row r="4" s="1" customFormat="1" ht="24.96" customHeight="1">
      <c r="B4" s="22"/>
      <c r="D4" s="23" t="s">
        <v>9</v>
      </c>
      <c r="AR4" s="22"/>
      <c r="AS4" s="24" t="s">
        <v>10</v>
      </c>
      <c r="BE4" s="25" t="s">
        <v>11</v>
      </c>
      <c r="BS4" s="19" t="s">
        <v>12</v>
      </c>
    </row>
    <row r="5" s="1" customFormat="1" ht="12" customHeight="1">
      <c r="B5" s="22"/>
      <c r="D5" s="26" t="s">
        <v>13</v>
      </c>
      <c r="K5" s="27" t="s">
        <v>14</v>
      </c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R5" s="22"/>
      <c r="BE5" s="28" t="s">
        <v>15</v>
      </c>
      <c r="BS5" s="19" t="s">
        <v>6</v>
      </c>
    </row>
    <row r="6" s="1" customFormat="1" ht="36.96" customHeight="1">
      <c r="B6" s="22"/>
      <c r="D6" s="29" t="s">
        <v>16</v>
      </c>
      <c r="K6" s="30" t="s">
        <v>17</v>
      </c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R6" s="22"/>
      <c r="BE6" s="31"/>
      <c r="BS6" s="19" t="s">
        <v>6</v>
      </c>
    </row>
    <row r="7" s="1" customFormat="1" ht="12" customHeight="1">
      <c r="B7" s="22"/>
      <c r="D7" s="32" t="s">
        <v>18</v>
      </c>
      <c r="K7" s="27" t="s">
        <v>1</v>
      </c>
      <c r="AK7" s="32" t="s">
        <v>19</v>
      </c>
      <c r="AN7" s="27" t="s">
        <v>1</v>
      </c>
      <c r="AR7" s="22"/>
      <c r="BE7" s="31"/>
      <c r="BS7" s="19" t="s">
        <v>6</v>
      </c>
    </row>
    <row r="8" s="1" customFormat="1" ht="12" customHeight="1">
      <c r="B8" s="22"/>
      <c r="D8" s="32" t="s">
        <v>20</v>
      </c>
      <c r="K8" s="27" t="s">
        <v>21</v>
      </c>
      <c r="AK8" s="32" t="s">
        <v>22</v>
      </c>
      <c r="AN8" s="33" t="s">
        <v>23</v>
      </c>
      <c r="AR8" s="22"/>
      <c r="BE8" s="31"/>
      <c r="BS8" s="19" t="s">
        <v>6</v>
      </c>
    </row>
    <row r="9" s="1" customFormat="1" ht="14.4" customHeight="1">
      <c r="B9" s="22"/>
      <c r="AR9" s="22"/>
      <c r="BE9" s="31"/>
      <c r="BS9" s="19" t="s">
        <v>6</v>
      </c>
    </row>
    <row r="10" s="1" customFormat="1" ht="12" customHeight="1">
      <c r="B10" s="22"/>
      <c r="D10" s="32" t="s">
        <v>24</v>
      </c>
      <c r="AK10" s="32" t="s">
        <v>25</v>
      </c>
      <c r="AN10" s="27" t="s">
        <v>26</v>
      </c>
      <c r="AR10" s="22"/>
      <c r="BE10" s="31"/>
      <c r="BS10" s="19" t="s">
        <v>6</v>
      </c>
    </row>
    <row r="11" s="1" customFormat="1" ht="18.48" customHeight="1">
      <c r="B11" s="22"/>
      <c r="E11" s="27" t="s">
        <v>27</v>
      </c>
      <c r="AK11" s="32" t="s">
        <v>28</v>
      </c>
      <c r="AN11" s="27" t="s">
        <v>1</v>
      </c>
      <c r="AR11" s="22"/>
      <c r="BE11" s="31"/>
      <c r="BS11" s="19" t="s">
        <v>6</v>
      </c>
    </row>
    <row r="12" s="1" customFormat="1" ht="6.96" customHeight="1">
      <c r="B12" s="22"/>
      <c r="AR12" s="22"/>
      <c r="BE12" s="31"/>
      <c r="BS12" s="19" t="s">
        <v>6</v>
      </c>
    </row>
    <row r="13" s="1" customFormat="1" ht="12" customHeight="1">
      <c r="B13" s="22"/>
      <c r="D13" s="32" t="s">
        <v>29</v>
      </c>
      <c r="AK13" s="32" t="s">
        <v>25</v>
      </c>
      <c r="AN13" s="34" t="s">
        <v>30</v>
      </c>
      <c r="AR13" s="22"/>
      <c r="BE13" s="31"/>
      <c r="BS13" s="19" t="s">
        <v>6</v>
      </c>
    </row>
    <row r="14">
      <c r="B14" s="22"/>
      <c r="E14" s="34" t="s">
        <v>30</v>
      </c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2" t="s">
        <v>28</v>
      </c>
      <c r="AN14" s="34" t="s">
        <v>30</v>
      </c>
      <c r="AR14" s="22"/>
      <c r="BE14" s="31"/>
      <c r="BS14" s="19" t="s">
        <v>6</v>
      </c>
    </row>
    <row r="15" s="1" customFormat="1" ht="6.96" customHeight="1">
      <c r="B15" s="22"/>
      <c r="AR15" s="22"/>
      <c r="BE15" s="31"/>
      <c r="BS15" s="19" t="s">
        <v>3</v>
      </c>
    </row>
    <row r="16" s="1" customFormat="1" ht="12" customHeight="1">
      <c r="B16" s="22"/>
      <c r="D16" s="32" t="s">
        <v>31</v>
      </c>
      <c r="AK16" s="32" t="s">
        <v>25</v>
      </c>
      <c r="AN16" s="27" t="s">
        <v>32</v>
      </c>
      <c r="AR16" s="22"/>
      <c r="BE16" s="31"/>
      <c r="BS16" s="19" t="s">
        <v>3</v>
      </c>
    </row>
    <row r="17" s="1" customFormat="1" ht="18.48" customHeight="1">
      <c r="B17" s="22"/>
      <c r="E17" s="27" t="s">
        <v>33</v>
      </c>
      <c r="AK17" s="32" t="s">
        <v>28</v>
      </c>
      <c r="AN17" s="27" t="s">
        <v>1</v>
      </c>
      <c r="AR17" s="22"/>
      <c r="BE17" s="31"/>
      <c r="BS17" s="19" t="s">
        <v>34</v>
      </c>
    </row>
    <row r="18" s="1" customFormat="1" ht="6.96" customHeight="1">
      <c r="B18" s="22"/>
      <c r="AR18" s="22"/>
      <c r="BE18" s="31"/>
      <c r="BS18" s="19" t="s">
        <v>6</v>
      </c>
    </row>
    <row r="19" s="1" customFormat="1" ht="12" customHeight="1">
      <c r="B19" s="22"/>
      <c r="D19" s="32" t="s">
        <v>35</v>
      </c>
      <c r="AK19" s="32" t="s">
        <v>25</v>
      </c>
      <c r="AN19" s="27" t="s">
        <v>1</v>
      </c>
      <c r="AR19" s="22"/>
      <c r="BE19" s="31"/>
      <c r="BS19" s="19" t="s">
        <v>6</v>
      </c>
    </row>
    <row r="20" s="1" customFormat="1" ht="18.48" customHeight="1">
      <c r="B20" s="22"/>
      <c r="E20" s="27" t="s">
        <v>36</v>
      </c>
      <c r="AK20" s="32" t="s">
        <v>28</v>
      </c>
      <c r="AN20" s="27" t="s">
        <v>1</v>
      </c>
      <c r="AR20" s="22"/>
      <c r="BE20" s="31"/>
      <c r="BS20" s="19" t="s">
        <v>34</v>
      </c>
    </row>
    <row r="21" s="1" customFormat="1" ht="6.96" customHeight="1">
      <c r="B21" s="22"/>
      <c r="AR21" s="22"/>
      <c r="BE21" s="31"/>
    </row>
    <row r="22" s="1" customFormat="1" ht="12" customHeight="1">
      <c r="B22" s="22"/>
      <c r="D22" s="32" t="s">
        <v>37</v>
      </c>
      <c r="AR22" s="22"/>
      <c r="BE22" s="31"/>
    </row>
    <row r="23" s="1" customFormat="1" ht="16.5" customHeight="1">
      <c r="B23" s="22"/>
      <c r="E23" s="36" t="s">
        <v>1</v>
      </c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R23" s="22"/>
      <c r="BE23" s="31"/>
    </row>
    <row r="24" s="1" customFormat="1" ht="6.96" customHeight="1">
      <c r="B24" s="22"/>
      <c r="AR24" s="22"/>
      <c r="BE24" s="31"/>
    </row>
    <row r="25" s="1" customFormat="1" ht="6.96" customHeight="1">
      <c r="B25" s="22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R25" s="22"/>
      <c r="BE25" s="31"/>
    </row>
    <row r="26" s="2" customFormat="1" ht="25.92" customHeight="1">
      <c r="A26" s="38"/>
      <c r="B26" s="39"/>
      <c r="C26" s="38"/>
      <c r="D26" s="40" t="s">
        <v>38</v>
      </c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2">
        <f>ROUND(AG94,2)</f>
        <v>0</v>
      </c>
      <c r="AL26" s="41"/>
      <c r="AM26" s="41"/>
      <c r="AN26" s="41"/>
      <c r="AO26" s="41"/>
      <c r="AP26" s="38"/>
      <c r="AQ26" s="38"/>
      <c r="AR26" s="39"/>
      <c r="BE26" s="31"/>
    </row>
    <row r="27" s="2" customFormat="1" ht="6.96" customHeight="1">
      <c r="A27" s="38"/>
      <c r="B27" s="39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9"/>
      <c r="BE27" s="31"/>
    </row>
    <row r="28" s="2" customFormat="1">
      <c r="A28" s="38"/>
      <c r="B28" s="39"/>
      <c r="C28" s="38"/>
      <c r="D28" s="38"/>
      <c r="E28" s="38"/>
      <c r="F28" s="38"/>
      <c r="G28" s="38"/>
      <c r="H28" s="38"/>
      <c r="I28" s="38"/>
      <c r="J28" s="38"/>
      <c r="K28" s="38"/>
      <c r="L28" s="43" t="s">
        <v>39</v>
      </c>
      <c r="M28" s="43"/>
      <c r="N28" s="43"/>
      <c r="O28" s="43"/>
      <c r="P28" s="43"/>
      <c r="Q28" s="38"/>
      <c r="R28" s="38"/>
      <c r="S28" s="38"/>
      <c r="T28" s="38"/>
      <c r="U28" s="38"/>
      <c r="V28" s="38"/>
      <c r="W28" s="43" t="s">
        <v>40</v>
      </c>
      <c r="X28" s="43"/>
      <c r="Y28" s="43"/>
      <c r="Z28" s="43"/>
      <c r="AA28" s="43"/>
      <c r="AB28" s="43"/>
      <c r="AC28" s="43"/>
      <c r="AD28" s="43"/>
      <c r="AE28" s="43"/>
      <c r="AF28" s="38"/>
      <c r="AG28" s="38"/>
      <c r="AH28" s="38"/>
      <c r="AI28" s="38"/>
      <c r="AJ28" s="38"/>
      <c r="AK28" s="43" t="s">
        <v>41</v>
      </c>
      <c r="AL28" s="43"/>
      <c r="AM28" s="43"/>
      <c r="AN28" s="43"/>
      <c r="AO28" s="43"/>
      <c r="AP28" s="38"/>
      <c r="AQ28" s="38"/>
      <c r="AR28" s="39"/>
      <c r="BE28" s="31"/>
    </row>
    <row r="29" s="3" customFormat="1" ht="14.4" customHeight="1">
      <c r="A29" s="3"/>
      <c r="B29" s="44"/>
      <c r="C29" s="3"/>
      <c r="D29" s="32" t="s">
        <v>42</v>
      </c>
      <c r="E29" s="3"/>
      <c r="F29" s="32" t="s">
        <v>43</v>
      </c>
      <c r="G29" s="3"/>
      <c r="H29" s="3"/>
      <c r="I29" s="3"/>
      <c r="J29" s="3"/>
      <c r="K29" s="3"/>
      <c r="L29" s="45">
        <v>0.20999999999999999</v>
      </c>
      <c r="M29" s="3"/>
      <c r="N29" s="3"/>
      <c r="O29" s="3"/>
      <c r="P29" s="3"/>
      <c r="Q29" s="3"/>
      <c r="R29" s="3"/>
      <c r="S29" s="3"/>
      <c r="T29" s="3"/>
      <c r="U29" s="3"/>
      <c r="V29" s="3"/>
      <c r="W29" s="46">
        <f>ROUND(AZ94, 2)</f>
        <v>0</v>
      </c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46">
        <f>ROUND(AV94, 2)</f>
        <v>0</v>
      </c>
      <c r="AL29" s="3"/>
      <c r="AM29" s="3"/>
      <c r="AN29" s="3"/>
      <c r="AO29" s="3"/>
      <c r="AP29" s="3"/>
      <c r="AQ29" s="3"/>
      <c r="AR29" s="44"/>
      <c r="BE29" s="47"/>
    </row>
    <row r="30" s="3" customFormat="1" ht="14.4" customHeight="1">
      <c r="A30" s="3"/>
      <c r="B30" s="44"/>
      <c r="C30" s="3"/>
      <c r="D30" s="3"/>
      <c r="E30" s="3"/>
      <c r="F30" s="32" t="s">
        <v>44</v>
      </c>
      <c r="G30" s="3"/>
      <c r="H30" s="3"/>
      <c r="I30" s="3"/>
      <c r="J30" s="3"/>
      <c r="K30" s="3"/>
      <c r="L30" s="45">
        <v>0.14999999999999999</v>
      </c>
      <c r="M30" s="3"/>
      <c r="N30" s="3"/>
      <c r="O30" s="3"/>
      <c r="P30" s="3"/>
      <c r="Q30" s="3"/>
      <c r="R30" s="3"/>
      <c r="S30" s="3"/>
      <c r="T30" s="3"/>
      <c r="U30" s="3"/>
      <c r="V30" s="3"/>
      <c r="W30" s="46">
        <f>ROUND(BA94, 2)</f>
        <v>0</v>
      </c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46">
        <f>ROUND(AW94, 2)</f>
        <v>0</v>
      </c>
      <c r="AL30" s="3"/>
      <c r="AM30" s="3"/>
      <c r="AN30" s="3"/>
      <c r="AO30" s="3"/>
      <c r="AP30" s="3"/>
      <c r="AQ30" s="3"/>
      <c r="AR30" s="44"/>
      <c r="BE30" s="47"/>
    </row>
    <row r="31" hidden="1" s="3" customFormat="1" ht="14.4" customHeight="1">
      <c r="A31" s="3"/>
      <c r="B31" s="44"/>
      <c r="C31" s="3"/>
      <c r="D31" s="3"/>
      <c r="E31" s="3"/>
      <c r="F31" s="32" t="s">
        <v>45</v>
      </c>
      <c r="G31" s="3"/>
      <c r="H31" s="3"/>
      <c r="I31" s="3"/>
      <c r="J31" s="3"/>
      <c r="K31" s="3"/>
      <c r="L31" s="45">
        <v>0.20999999999999999</v>
      </c>
      <c r="M31" s="3"/>
      <c r="N31" s="3"/>
      <c r="O31" s="3"/>
      <c r="P31" s="3"/>
      <c r="Q31" s="3"/>
      <c r="R31" s="3"/>
      <c r="S31" s="3"/>
      <c r="T31" s="3"/>
      <c r="U31" s="3"/>
      <c r="V31" s="3"/>
      <c r="W31" s="46">
        <f>ROUND(BB94, 2)</f>
        <v>0</v>
      </c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46">
        <v>0</v>
      </c>
      <c r="AL31" s="3"/>
      <c r="AM31" s="3"/>
      <c r="AN31" s="3"/>
      <c r="AO31" s="3"/>
      <c r="AP31" s="3"/>
      <c r="AQ31" s="3"/>
      <c r="AR31" s="44"/>
      <c r="BE31" s="47"/>
    </row>
    <row r="32" hidden="1" s="3" customFormat="1" ht="14.4" customHeight="1">
      <c r="A32" s="3"/>
      <c r="B32" s="44"/>
      <c r="C32" s="3"/>
      <c r="D32" s="3"/>
      <c r="E32" s="3"/>
      <c r="F32" s="32" t="s">
        <v>46</v>
      </c>
      <c r="G32" s="3"/>
      <c r="H32" s="3"/>
      <c r="I32" s="3"/>
      <c r="J32" s="3"/>
      <c r="K32" s="3"/>
      <c r="L32" s="45">
        <v>0.14999999999999999</v>
      </c>
      <c r="M32" s="3"/>
      <c r="N32" s="3"/>
      <c r="O32" s="3"/>
      <c r="P32" s="3"/>
      <c r="Q32" s="3"/>
      <c r="R32" s="3"/>
      <c r="S32" s="3"/>
      <c r="T32" s="3"/>
      <c r="U32" s="3"/>
      <c r="V32" s="3"/>
      <c r="W32" s="46">
        <f>ROUND(BC94, 2)</f>
        <v>0</v>
      </c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46">
        <v>0</v>
      </c>
      <c r="AL32" s="3"/>
      <c r="AM32" s="3"/>
      <c r="AN32" s="3"/>
      <c r="AO32" s="3"/>
      <c r="AP32" s="3"/>
      <c r="AQ32" s="3"/>
      <c r="AR32" s="44"/>
      <c r="BE32" s="47"/>
    </row>
    <row r="33" hidden="1" s="3" customFormat="1" ht="14.4" customHeight="1">
      <c r="A33" s="3"/>
      <c r="B33" s="44"/>
      <c r="C33" s="3"/>
      <c r="D33" s="3"/>
      <c r="E33" s="3"/>
      <c r="F33" s="32" t="s">
        <v>47</v>
      </c>
      <c r="G33" s="3"/>
      <c r="H33" s="3"/>
      <c r="I33" s="3"/>
      <c r="J33" s="3"/>
      <c r="K33" s="3"/>
      <c r="L33" s="45">
        <v>0</v>
      </c>
      <c r="M33" s="3"/>
      <c r="N33" s="3"/>
      <c r="O33" s="3"/>
      <c r="P33" s="3"/>
      <c r="Q33" s="3"/>
      <c r="R33" s="3"/>
      <c r="S33" s="3"/>
      <c r="T33" s="3"/>
      <c r="U33" s="3"/>
      <c r="V33" s="3"/>
      <c r="W33" s="46">
        <f>ROUND(BD94, 2)</f>
        <v>0</v>
      </c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46">
        <v>0</v>
      </c>
      <c r="AL33" s="3"/>
      <c r="AM33" s="3"/>
      <c r="AN33" s="3"/>
      <c r="AO33" s="3"/>
      <c r="AP33" s="3"/>
      <c r="AQ33" s="3"/>
      <c r="AR33" s="44"/>
      <c r="BE33" s="47"/>
    </row>
    <row r="34" s="2" customFormat="1" ht="6.96" customHeight="1">
      <c r="A34" s="38"/>
      <c r="B34" s="39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9"/>
      <c r="BE34" s="31"/>
    </row>
    <row r="35" s="2" customFormat="1" ht="25.92" customHeight="1">
      <c r="A35" s="38"/>
      <c r="B35" s="39"/>
      <c r="C35" s="48"/>
      <c r="D35" s="49" t="s">
        <v>48</v>
      </c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1" t="s">
        <v>49</v>
      </c>
      <c r="U35" s="50"/>
      <c r="V35" s="50"/>
      <c r="W35" s="50"/>
      <c r="X35" s="52" t="s">
        <v>50</v>
      </c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  <c r="AJ35" s="50"/>
      <c r="AK35" s="53">
        <f>SUM(AK26:AK33)</f>
        <v>0</v>
      </c>
      <c r="AL35" s="50"/>
      <c r="AM35" s="50"/>
      <c r="AN35" s="50"/>
      <c r="AO35" s="54"/>
      <c r="AP35" s="48"/>
      <c r="AQ35" s="48"/>
      <c r="AR35" s="39"/>
      <c r="BE35" s="38"/>
    </row>
    <row r="36" s="2" customFormat="1" ht="6.96" customHeight="1">
      <c r="A36" s="38"/>
      <c r="B36" s="39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39"/>
      <c r="BE36" s="38"/>
    </row>
    <row r="37" s="2" customFormat="1" ht="14.4" customHeight="1">
      <c r="A37" s="38"/>
      <c r="B37" s="39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39"/>
      <c r="BE37" s="38"/>
    </row>
    <row r="38" s="1" customFormat="1" ht="14.4" customHeight="1">
      <c r="B38" s="22"/>
      <c r="AR38" s="22"/>
    </row>
    <row r="39" s="1" customFormat="1" ht="14.4" customHeight="1">
      <c r="B39" s="22"/>
      <c r="AR39" s="22"/>
    </row>
    <row r="40" s="1" customFormat="1" ht="14.4" customHeight="1">
      <c r="B40" s="22"/>
      <c r="AR40" s="22"/>
    </row>
    <row r="41" s="1" customFormat="1" ht="14.4" customHeight="1">
      <c r="B41" s="22"/>
      <c r="AR41" s="22"/>
    </row>
    <row r="42" s="1" customFormat="1" ht="14.4" customHeight="1">
      <c r="B42" s="22"/>
      <c r="AR42" s="22"/>
    </row>
    <row r="43" s="1" customFormat="1" ht="14.4" customHeight="1">
      <c r="B43" s="22"/>
      <c r="AR43" s="22"/>
    </row>
    <row r="44" s="1" customFormat="1" ht="14.4" customHeight="1">
      <c r="B44" s="22"/>
      <c r="AR44" s="22"/>
    </row>
    <row r="45" s="1" customFormat="1" ht="14.4" customHeight="1">
      <c r="B45" s="22"/>
      <c r="AR45" s="22"/>
    </row>
    <row r="46" s="1" customFormat="1" ht="14.4" customHeight="1">
      <c r="B46" s="22"/>
      <c r="AR46" s="22"/>
    </row>
    <row r="47" s="1" customFormat="1" ht="14.4" customHeight="1">
      <c r="B47" s="22"/>
      <c r="AR47" s="22"/>
    </row>
    <row r="48" s="1" customFormat="1" ht="14.4" customHeight="1">
      <c r="B48" s="22"/>
      <c r="AR48" s="22"/>
    </row>
    <row r="49" s="2" customFormat="1" ht="14.4" customHeight="1">
      <c r="B49" s="55"/>
      <c r="D49" s="56" t="s">
        <v>51</v>
      </c>
      <c r="E49" s="57"/>
      <c r="F49" s="57"/>
      <c r="G49" s="57"/>
      <c r="H49" s="57"/>
      <c r="I49" s="57"/>
      <c r="J49" s="57"/>
      <c r="K49" s="57"/>
      <c r="L49" s="57"/>
      <c r="M49" s="57"/>
      <c r="N49" s="57"/>
      <c r="O49" s="57"/>
      <c r="P49" s="57"/>
      <c r="Q49" s="57"/>
      <c r="R49" s="57"/>
      <c r="S49" s="57"/>
      <c r="T49" s="57"/>
      <c r="U49" s="57"/>
      <c r="V49" s="57"/>
      <c r="W49" s="57"/>
      <c r="X49" s="57"/>
      <c r="Y49" s="57"/>
      <c r="Z49" s="57"/>
      <c r="AA49" s="57"/>
      <c r="AB49" s="57"/>
      <c r="AC49" s="57"/>
      <c r="AD49" s="57"/>
      <c r="AE49" s="57"/>
      <c r="AF49" s="57"/>
      <c r="AG49" s="57"/>
      <c r="AH49" s="56" t="s">
        <v>52</v>
      </c>
      <c r="AI49" s="57"/>
      <c r="AJ49" s="57"/>
      <c r="AK49" s="57"/>
      <c r="AL49" s="57"/>
      <c r="AM49" s="57"/>
      <c r="AN49" s="57"/>
      <c r="AO49" s="57"/>
      <c r="AR49" s="55"/>
    </row>
    <row r="50">
      <c r="B50" s="22"/>
      <c r="AR50" s="22"/>
    </row>
    <row r="51">
      <c r="B51" s="22"/>
      <c r="AR51" s="22"/>
    </row>
    <row r="52">
      <c r="B52" s="22"/>
      <c r="AR52" s="22"/>
    </row>
    <row r="53">
      <c r="B53" s="22"/>
      <c r="AR53" s="22"/>
    </row>
    <row r="54">
      <c r="B54" s="22"/>
      <c r="AR54" s="22"/>
    </row>
    <row r="55">
      <c r="B55" s="22"/>
      <c r="AR55" s="22"/>
    </row>
    <row r="56">
      <c r="B56" s="22"/>
      <c r="AR56" s="22"/>
    </row>
    <row r="57">
      <c r="B57" s="22"/>
      <c r="AR57" s="22"/>
    </row>
    <row r="58">
      <c r="B58" s="22"/>
      <c r="AR58" s="22"/>
    </row>
    <row r="59">
      <c r="B59" s="22"/>
      <c r="AR59" s="22"/>
    </row>
    <row r="60" s="2" customFormat="1">
      <c r="A60" s="38"/>
      <c r="B60" s="39"/>
      <c r="C60" s="38"/>
      <c r="D60" s="58" t="s">
        <v>53</v>
      </c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58" t="s">
        <v>54</v>
      </c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41"/>
      <c r="AH60" s="58" t="s">
        <v>53</v>
      </c>
      <c r="AI60" s="41"/>
      <c r="AJ60" s="41"/>
      <c r="AK60" s="41"/>
      <c r="AL60" s="41"/>
      <c r="AM60" s="58" t="s">
        <v>54</v>
      </c>
      <c r="AN60" s="41"/>
      <c r="AO60" s="41"/>
      <c r="AP60" s="38"/>
      <c r="AQ60" s="38"/>
      <c r="AR60" s="39"/>
      <c r="BE60" s="38"/>
    </row>
    <row r="61">
      <c r="B61" s="22"/>
      <c r="AR61" s="22"/>
    </row>
    <row r="62">
      <c r="B62" s="22"/>
      <c r="AR62" s="22"/>
    </row>
    <row r="63">
      <c r="B63" s="22"/>
      <c r="AR63" s="22"/>
    </row>
    <row r="64" s="2" customFormat="1">
      <c r="A64" s="38"/>
      <c r="B64" s="39"/>
      <c r="C64" s="38"/>
      <c r="D64" s="56" t="s">
        <v>55</v>
      </c>
      <c r="E64" s="59"/>
      <c r="F64" s="59"/>
      <c r="G64" s="59"/>
      <c r="H64" s="59"/>
      <c r="I64" s="59"/>
      <c r="J64" s="59"/>
      <c r="K64" s="59"/>
      <c r="L64" s="59"/>
      <c r="M64" s="59"/>
      <c r="N64" s="59"/>
      <c r="O64" s="59"/>
      <c r="P64" s="59"/>
      <c r="Q64" s="59"/>
      <c r="R64" s="59"/>
      <c r="S64" s="59"/>
      <c r="T64" s="59"/>
      <c r="U64" s="59"/>
      <c r="V64" s="59"/>
      <c r="W64" s="59"/>
      <c r="X64" s="59"/>
      <c r="Y64" s="59"/>
      <c r="Z64" s="59"/>
      <c r="AA64" s="59"/>
      <c r="AB64" s="59"/>
      <c r="AC64" s="59"/>
      <c r="AD64" s="59"/>
      <c r="AE64" s="59"/>
      <c r="AF64" s="59"/>
      <c r="AG64" s="59"/>
      <c r="AH64" s="56" t="s">
        <v>56</v>
      </c>
      <c r="AI64" s="59"/>
      <c r="AJ64" s="59"/>
      <c r="AK64" s="59"/>
      <c r="AL64" s="59"/>
      <c r="AM64" s="59"/>
      <c r="AN64" s="59"/>
      <c r="AO64" s="59"/>
      <c r="AP64" s="38"/>
      <c r="AQ64" s="38"/>
      <c r="AR64" s="39"/>
      <c r="BE64" s="38"/>
    </row>
    <row r="65">
      <c r="B65" s="22"/>
      <c r="AR65" s="22"/>
    </row>
    <row r="66">
      <c r="B66" s="22"/>
      <c r="AR66" s="22"/>
    </row>
    <row r="67">
      <c r="B67" s="22"/>
      <c r="AR67" s="22"/>
    </row>
    <row r="68">
      <c r="B68" s="22"/>
      <c r="AR68" s="22"/>
    </row>
    <row r="69">
      <c r="B69" s="22"/>
      <c r="AR69" s="22"/>
    </row>
    <row r="70">
      <c r="B70" s="22"/>
      <c r="AR70" s="22"/>
    </row>
    <row r="71">
      <c r="B71" s="22"/>
      <c r="AR71" s="22"/>
    </row>
    <row r="72">
      <c r="B72" s="22"/>
      <c r="AR72" s="22"/>
    </row>
    <row r="73">
      <c r="B73" s="22"/>
      <c r="AR73" s="22"/>
    </row>
    <row r="74">
      <c r="B74" s="22"/>
      <c r="AR74" s="22"/>
    </row>
    <row r="75" s="2" customFormat="1">
      <c r="A75" s="38"/>
      <c r="B75" s="39"/>
      <c r="C75" s="38"/>
      <c r="D75" s="58" t="s">
        <v>53</v>
      </c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58" t="s">
        <v>54</v>
      </c>
      <c r="W75" s="41"/>
      <c r="X75" s="41"/>
      <c r="Y75" s="41"/>
      <c r="Z75" s="41"/>
      <c r="AA75" s="41"/>
      <c r="AB75" s="41"/>
      <c r="AC75" s="41"/>
      <c r="AD75" s="41"/>
      <c r="AE75" s="41"/>
      <c r="AF75" s="41"/>
      <c r="AG75" s="41"/>
      <c r="AH75" s="58" t="s">
        <v>53</v>
      </c>
      <c r="AI75" s="41"/>
      <c r="AJ75" s="41"/>
      <c r="AK75" s="41"/>
      <c r="AL75" s="41"/>
      <c r="AM75" s="58" t="s">
        <v>54</v>
      </c>
      <c r="AN75" s="41"/>
      <c r="AO75" s="41"/>
      <c r="AP75" s="38"/>
      <c r="AQ75" s="38"/>
      <c r="AR75" s="39"/>
      <c r="BE75" s="38"/>
    </row>
    <row r="76" s="2" customFormat="1">
      <c r="A76" s="38"/>
      <c r="B76" s="39"/>
      <c r="C76" s="38"/>
      <c r="D76" s="38"/>
      <c r="E76" s="38"/>
      <c r="F76" s="38"/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38"/>
      <c r="R76" s="38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  <c r="AF76" s="38"/>
      <c r="AG76" s="38"/>
      <c r="AH76" s="38"/>
      <c r="AI76" s="38"/>
      <c r="AJ76" s="38"/>
      <c r="AK76" s="38"/>
      <c r="AL76" s="38"/>
      <c r="AM76" s="38"/>
      <c r="AN76" s="38"/>
      <c r="AO76" s="38"/>
      <c r="AP76" s="38"/>
      <c r="AQ76" s="38"/>
      <c r="AR76" s="39"/>
      <c r="BE76" s="38"/>
    </row>
    <row r="77" s="2" customFormat="1" ht="6.96" customHeight="1">
      <c r="A77" s="38"/>
      <c r="B77" s="60"/>
      <c r="C77" s="61"/>
      <c r="D77" s="61"/>
      <c r="E77" s="61"/>
      <c r="F77" s="61"/>
      <c r="G77" s="61"/>
      <c r="H77" s="61"/>
      <c r="I77" s="61"/>
      <c r="J77" s="61"/>
      <c r="K77" s="61"/>
      <c r="L77" s="61"/>
      <c r="M77" s="61"/>
      <c r="N77" s="61"/>
      <c r="O77" s="61"/>
      <c r="P77" s="61"/>
      <c r="Q77" s="61"/>
      <c r="R77" s="61"/>
      <c r="S77" s="61"/>
      <c r="T77" s="61"/>
      <c r="U77" s="61"/>
      <c r="V77" s="61"/>
      <c r="W77" s="61"/>
      <c r="X77" s="61"/>
      <c r="Y77" s="61"/>
      <c r="Z77" s="61"/>
      <c r="AA77" s="61"/>
      <c r="AB77" s="61"/>
      <c r="AC77" s="61"/>
      <c r="AD77" s="61"/>
      <c r="AE77" s="61"/>
      <c r="AF77" s="61"/>
      <c r="AG77" s="61"/>
      <c r="AH77" s="61"/>
      <c r="AI77" s="61"/>
      <c r="AJ77" s="61"/>
      <c r="AK77" s="61"/>
      <c r="AL77" s="61"/>
      <c r="AM77" s="61"/>
      <c r="AN77" s="61"/>
      <c r="AO77" s="61"/>
      <c r="AP77" s="61"/>
      <c r="AQ77" s="61"/>
      <c r="AR77" s="39"/>
      <c r="BE77" s="38"/>
    </row>
    <row r="81" s="2" customFormat="1" ht="6.96" customHeight="1">
      <c r="A81" s="38"/>
      <c r="B81" s="62"/>
      <c r="C81" s="63"/>
      <c r="D81" s="63"/>
      <c r="E81" s="63"/>
      <c r="F81" s="63"/>
      <c r="G81" s="63"/>
      <c r="H81" s="63"/>
      <c r="I81" s="63"/>
      <c r="J81" s="63"/>
      <c r="K81" s="63"/>
      <c r="L81" s="63"/>
      <c r="M81" s="63"/>
      <c r="N81" s="63"/>
      <c r="O81" s="63"/>
      <c r="P81" s="63"/>
      <c r="Q81" s="63"/>
      <c r="R81" s="63"/>
      <c r="S81" s="63"/>
      <c r="T81" s="63"/>
      <c r="U81" s="63"/>
      <c r="V81" s="63"/>
      <c r="W81" s="63"/>
      <c r="X81" s="63"/>
      <c r="Y81" s="63"/>
      <c r="Z81" s="63"/>
      <c r="AA81" s="63"/>
      <c r="AB81" s="63"/>
      <c r="AC81" s="63"/>
      <c r="AD81" s="63"/>
      <c r="AE81" s="63"/>
      <c r="AF81" s="63"/>
      <c r="AG81" s="63"/>
      <c r="AH81" s="63"/>
      <c r="AI81" s="63"/>
      <c r="AJ81" s="63"/>
      <c r="AK81" s="63"/>
      <c r="AL81" s="63"/>
      <c r="AM81" s="63"/>
      <c r="AN81" s="63"/>
      <c r="AO81" s="63"/>
      <c r="AP81" s="63"/>
      <c r="AQ81" s="63"/>
      <c r="AR81" s="39"/>
      <c r="BE81" s="38"/>
    </row>
    <row r="82" s="2" customFormat="1" ht="24.96" customHeight="1">
      <c r="A82" s="38"/>
      <c r="B82" s="39"/>
      <c r="C82" s="23" t="s">
        <v>57</v>
      </c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38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38"/>
      <c r="AG82" s="38"/>
      <c r="AH82" s="38"/>
      <c r="AI82" s="38"/>
      <c r="AJ82" s="38"/>
      <c r="AK82" s="38"/>
      <c r="AL82" s="38"/>
      <c r="AM82" s="38"/>
      <c r="AN82" s="38"/>
      <c r="AO82" s="38"/>
      <c r="AP82" s="38"/>
      <c r="AQ82" s="38"/>
      <c r="AR82" s="39"/>
      <c r="BE82" s="38"/>
    </row>
    <row r="83" s="2" customFormat="1" ht="6.96" customHeight="1">
      <c r="A83" s="38"/>
      <c r="B83" s="39"/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38"/>
      <c r="P83" s="38"/>
      <c r="Q83" s="38"/>
      <c r="R83" s="38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38"/>
      <c r="AG83" s="38"/>
      <c r="AH83" s="38"/>
      <c r="AI83" s="38"/>
      <c r="AJ83" s="38"/>
      <c r="AK83" s="38"/>
      <c r="AL83" s="38"/>
      <c r="AM83" s="38"/>
      <c r="AN83" s="38"/>
      <c r="AO83" s="38"/>
      <c r="AP83" s="38"/>
      <c r="AQ83" s="38"/>
      <c r="AR83" s="39"/>
      <c r="BE83" s="38"/>
    </row>
    <row r="84" s="4" customFormat="1" ht="12" customHeight="1">
      <c r="A84" s="4"/>
      <c r="B84" s="64"/>
      <c r="C84" s="32" t="s">
        <v>13</v>
      </c>
      <c r="D84" s="4"/>
      <c r="E84" s="4"/>
      <c r="F84" s="4"/>
      <c r="G84" s="4"/>
      <c r="H84" s="4"/>
      <c r="I84" s="4"/>
      <c r="J84" s="4"/>
      <c r="K84" s="4"/>
      <c r="L84" s="4" t="str">
        <f>K5</f>
        <v>KopernikovaOC</v>
      </c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64"/>
      <c r="BE84" s="4"/>
    </row>
    <row r="85" s="5" customFormat="1" ht="36.96" customHeight="1">
      <c r="A85" s="5"/>
      <c r="B85" s="65"/>
      <c r="C85" s="66" t="s">
        <v>16</v>
      </c>
      <c r="D85" s="5"/>
      <c r="E85" s="5"/>
      <c r="F85" s="5"/>
      <c r="G85" s="5"/>
      <c r="H85" s="5"/>
      <c r="I85" s="5"/>
      <c r="J85" s="5"/>
      <c r="K85" s="5"/>
      <c r="L85" s="67" t="str">
        <f>K6</f>
        <v>Revitalizace plochy u OC na ul. Koperníkova</v>
      </c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65"/>
      <c r="BE85" s="5"/>
    </row>
    <row r="86" s="2" customFormat="1" ht="6.96" customHeight="1">
      <c r="A86" s="38"/>
      <c r="B86" s="39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38"/>
      <c r="AH86" s="38"/>
      <c r="AI86" s="38"/>
      <c r="AJ86" s="38"/>
      <c r="AK86" s="38"/>
      <c r="AL86" s="38"/>
      <c r="AM86" s="38"/>
      <c r="AN86" s="38"/>
      <c r="AO86" s="38"/>
      <c r="AP86" s="38"/>
      <c r="AQ86" s="38"/>
      <c r="AR86" s="39"/>
      <c r="BE86" s="38"/>
    </row>
    <row r="87" s="2" customFormat="1" ht="12" customHeight="1">
      <c r="A87" s="38"/>
      <c r="B87" s="39"/>
      <c r="C87" s="32" t="s">
        <v>20</v>
      </c>
      <c r="D87" s="38"/>
      <c r="E87" s="38"/>
      <c r="F87" s="38"/>
      <c r="G87" s="38"/>
      <c r="H87" s="38"/>
      <c r="I87" s="38"/>
      <c r="J87" s="38"/>
      <c r="K87" s="38"/>
      <c r="L87" s="68" t="str">
        <f>IF(K8="","",K8)</f>
        <v>Český Těšín</v>
      </c>
      <c r="M87" s="38"/>
      <c r="N87" s="38"/>
      <c r="O87" s="38"/>
      <c r="P87" s="38"/>
      <c r="Q87" s="38"/>
      <c r="R87" s="38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F87" s="38"/>
      <c r="AG87" s="38"/>
      <c r="AH87" s="38"/>
      <c r="AI87" s="32" t="s">
        <v>22</v>
      </c>
      <c r="AJ87" s="38"/>
      <c r="AK87" s="38"/>
      <c r="AL87" s="38"/>
      <c r="AM87" s="69" t="str">
        <f>IF(AN8= "","",AN8)</f>
        <v>30. 7. 2025</v>
      </c>
      <c r="AN87" s="69"/>
      <c r="AO87" s="38"/>
      <c r="AP87" s="38"/>
      <c r="AQ87" s="38"/>
      <c r="AR87" s="39"/>
      <c r="BE87" s="38"/>
    </row>
    <row r="88" s="2" customFormat="1" ht="6.96" customHeight="1">
      <c r="A88" s="38"/>
      <c r="B88" s="39"/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F88" s="38"/>
      <c r="AG88" s="38"/>
      <c r="AH88" s="38"/>
      <c r="AI88" s="38"/>
      <c r="AJ88" s="38"/>
      <c r="AK88" s="38"/>
      <c r="AL88" s="38"/>
      <c r="AM88" s="38"/>
      <c r="AN88" s="38"/>
      <c r="AO88" s="38"/>
      <c r="AP88" s="38"/>
      <c r="AQ88" s="38"/>
      <c r="AR88" s="39"/>
      <c r="BE88" s="38"/>
    </row>
    <row r="89" s="2" customFormat="1" ht="15.15" customHeight="1">
      <c r="A89" s="38"/>
      <c r="B89" s="39"/>
      <c r="C89" s="32" t="s">
        <v>24</v>
      </c>
      <c r="D89" s="38"/>
      <c r="E89" s="38"/>
      <c r="F89" s="38"/>
      <c r="G89" s="38"/>
      <c r="H89" s="38"/>
      <c r="I89" s="38"/>
      <c r="J89" s="38"/>
      <c r="K89" s="38"/>
      <c r="L89" s="4" t="str">
        <f>IF(E11= "","",E11)</f>
        <v>Město Český Těšín</v>
      </c>
      <c r="M89" s="38"/>
      <c r="N89" s="38"/>
      <c r="O89" s="38"/>
      <c r="P89" s="38"/>
      <c r="Q89" s="38"/>
      <c r="R89" s="38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F89" s="38"/>
      <c r="AG89" s="38"/>
      <c r="AH89" s="38"/>
      <c r="AI89" s="32" t="s">
        <v>31</v>
      </c>
      <c r="AJ89" s="38"/>
      <c r="AK89" s="38"/>
      <c r="AL89" s="38"/>
      <c r="AM89" s="70" t="str">
        <f>IF(E17="","",E17)</f>
        <v>ŠNAPKA SLUŽBY s.r.o.</v>
      </c>
      <c r="AN89" s="4"/>
      <c r="AO89" s="4"/>
      <c r="AP89" s="4"/>
      <c r="AQ89" s="38"/>
      <c r="AR89" s="39"/>
      <c r="AS89" s="71" t="s">
        <v>58</v>
      </c>
      <c r="AT89" s="72"/>
      <c r="AU89" s="73"/>
      <c r="AV89" s="73"/>
      <c r="AW89" s="73"/>
      <c r="AX89" s="73"/>
      <c r="AY89" s="73"/>
      <c r="AZ89" s="73"/>
      <c r="BA89" s="73"/>
      <c r="BB89" s="73"/>
      <c r="BC89" s="73"/>
      <c r="BD89" s="74"/>
      <c r="BE89" s="38"/>
    </row>
    <row r="90" s="2" customFormat="1" ht="15.15" customHeight="1">
      <c r="A90" s="38"/>
      <c r="B90" s="39"/>
      <c r="C90" s="32" t="s">
        <v>29</v>
      </c>
      <c r="D90" s="38"/>
      <c r="E90" s="38"/>
      <c r="F90" s="38"/>
      <c r="G90" s="38"/>
      <c r="H90" s="38"/>
      <c r="I90" s="38"/>
      <c r="J90" s="38"/>
      <c r="K90" s="38"/>
      <c r="L90" s="4" t="str">
        <f>IF(E14= "Vyplň údaj","",E14)</f>
        <v/>
      </c>
      <c r="M90" s="38"/>
      <c r="N90" s="38"/>
      <c r="O90" s="38"/>
      <c r="P90" s="38"/>
      <c r="Q90" s="38"/>
      <c r="R90" s="38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F90" s="38"/>
      <c r="AG90" s="38"/>
      <c r="AH90" s="38"/>
      <c r="AI90" s="32" t="s">
        <v>35</v>
      </c>
      <c r="AJ90" s="38"/>
      <c r="AK90" s="38"/>
      <c r="AL90" s="38"/>
      <c r="AM90" s="70" t="str">
        <f>IF(E20="","",E20)</f>
        <v>Ing. Ivan Šnapka</v>
      </c>
      <c r="AN90" s="4"/>
      <c r="AO90" s="4"/>
      <c r="AP90" s="4"/>
      <c r="AQ90" s="38"/>
      <c r="AR90" s="39"/>
      <c r="AS90" s="75"/>
      <c r="AT90" s="76"/>
      <c r="AU90" s="77"/>
      <c r="AV90" s="77"/>
      <c r="AW90" s="77"/>
      <c r="AX90" s="77"/>
      <c r="AY90" s="77"/>
      <c r="AZ90" s="77"/>
      <c r="BA90" s="77"/>
      <c r="BB90" s="77"/>
      <c r="BC90" s="77"/>
      <c r="BD90" s="78"/>
      <c r="BE90" s="38"/>
    </row>
    <row r="91" s="2" customFormat="1" ht="10.8" customHeight="1">
      <c r="A91" s="38"/>
      <c r="B91" s="39"/>
      <c r="C91" s="38"/>
      <c r="D91" s="38"/>
      <c r="E91" s="38"/>
      <c r="F91" s="38"/>
      <c r="G91" s="38"/>
      <c r="H91" s="38"/>
      <c r="I91" s="38"/>
      <c r="J91" s="38"/>
      <c r="K91" s="38"/>
      <c r="L91" s="38"/>
      <c r="M91" s="38"/>
      <c r="N91" s="38"/>
      <c r="O91" s="38"/>
      <c r="P91" s="38"/>
      <c r="Q91" s="38"/>
      <c r="R91" s="38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F91" s="38"/>
      <c r="AG91" s="38"/>
      <c r="AH91" s="38"/>
      <c r="AI91" s="38"/>
      <c r="AJ91" s="38"/>
      <c r="AK91" s="38"/>
      <c r="AL91" s="38"/>
      <c r="AM91" s="38"/>
      <c r="AN91" s="38"/>
      <c r="AO91" s="38"/>
      <c r="AP91" s="38"/>
      <c r="AQ91" s="38"/>
      <c r="AR91" s="39"/>
      <c r="AS91" s="75"/>
      <c r="AT91" s="76"/>
      <c r="AU91" s="77"/>
      <c r="AV91" s="77"/>
      <c r="AW91" s="77"/>
      <c r="AX91" s="77"/>
      <c r="AY91" s="77"/>
      <c r="AZ91" s="77"/>
      <c r="BA91" s="77"/>
      <c r="BB91" s="77"/>
      <c r="BC91" s="77"/>
      <c r="BD91" s="78"/>
      <c r="BE91" s="38"/>
    </row>
    <row r="92" s="2" customFormat="1" ht="29.28" customHeight="1">
      <c r="A92" s="38"/>
      <c r="B92" s="39"/>
      <c r="C92" s="79" t="s">
        <v>59</v>
      </c>
      <c r="D92" s="80"/>
      <c r="E92" s="80"/>
      <c r="F92" s="80"/>
      <c r="G92" s="80"/>
      <c r="H92" s="81"/>
      <c r="I92" s="82" t="s">
        <v>60</v>
      </c>
      <c r="J92" s="80"/>
      <c r="K92" s="80"/>
      <c r="L92" s="80"/>
      <c r="M92" s="80"/>
      <c r="N92" s="80"/>
      <c r="O92" s="80"/>
      <c r="P92" s="80"/>
      <c r="Q92" s="80"/>
      <c r="R92" s="80"/>
      <c r="S92" s="80"/>
      <c r="T92" s="80"/>
      <c r="U92" s="80"/>
      <c r="V92" s="80"/>
      <c r="W92" s="80"/>
      <c r="X92" s="80"/>
      <c r="Y92" s="80"/>
      <c r="Z92" s="80"/>
      <c r="AA92" s="80"/>
      <c r="AB92" s="80"/>
      <c r="AC92" s="80"/>
      <c r="AD92" s="80"/>
      <c r="AE92" s="80"/>
      <c r="AF92" s="80"/>
      <c r="AG92" s="83" t="s">
        <v>61</v>
      </c>
      <c r="AH92" s="80"/>
      <c r="AI92" s="80"/>
      <c r="AJ92" s="80"/>
      <c r="AK92" s="80"/>
      <c r="AL92" s="80"/>
      <c r="AM92" s="80"/>
      <c r="AN92" s="82" t="s">
        <v>62</v>
      </c>
      <c r="AO92" s="80"/>
      <c r="AP92" s="84"/>
      <c r="AQ92" s="85" t="s">
        <v>63</v>
      </c>
      <c r="AR92" s="39"/>
      <c r="AS92" s="86" t="s">
        <v>64</v>
      </c>
      <c r="AT92" s="87" t="s">
        <v>65</v>
      </c>
      <c r="AU92" s="87" t="s">
        <v>66</v>
      </c>
      <c r="AV92" s="87" t="s">
        <v>67</v>
      </c>
      <c r="AW92" s="87" t="s">
        <v>68</v>
      </c>
      <c r="AX92" s="87" t="s">
        <v>69</v>
      </c>
      <c r="AY92" s="87" t="s">
        <v>70</v>
      </c>
      <c r="AZ92" s="87" t="s">
        <v>71</v>
      </c>
      <c r="BA92" s="87" t="s">
        <v>72</v>
      </c>
      <c r="BB92" s="87" t="s">
        <v>73</v>
      </c>
      <c r="BC92" s="87" t="s">
        <v>74</v>
      </c>
      <c r="BD92" s="88" t="s">
        <v>75</v>
      </c>
      <c r="BE92" s="38"/>
    </row>
    <row r="93" s="2" customFormat="1" ht="10.8" customHeight="1">
      <c r="A93" s="38"/>
      <c r="B93" s="39"/>
      <c r="C93" s="38"/>
      <c r="D93" s="38"/>
      <c r="E93" s="38"/>
      <c r="F93" s="38"/>
      <c r="G93" s="38"/>
      <c r="H93" s="38"/>
      <c r="I93" s="38"/>
      <c r="J93" s="38"/>
      <c r="K93" s="38"/>
      <c r="L93" s="38"/>
      <c r="M93" s="38"/>
      <c r="N93" s="38"/>
      <c r="O93" s="38"/>
      <c r="P93" s="38"/>
      <c r="Q93" s="38"/>
      <c r="R93" s="38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F93" s="38"/>
      <c r="AG93" s="38"/>
      <c r="AH93" s="38"/>
      <c r="AI93" s="38"/>
      <c r="AJ93" s="38"/>
      <c r="AK93" s="38"/>
      <c r="AL93" s="38"/>
      <c r="AM93" s="38"/>
      <c r="AN93" s="38"/>
      <c r="AO93" s="38"/>
      <c r="AP93" s="38"/>
      <c r="AQ93" s="38"/>
      <c r="AR93" s="39"/>
      <c r="AS93" s="89"/>
      <c r="AT93" s="90"/>
      <c r="AU93" s="90"/>
      <c r="AV93" s="90"/>
      <c r="AW93" s="90"/>
      <c r="AX93" s="90"/>
      <c r="AY93" s="90"/>
      <c r="AZ93" s="90"/>
      <c r="BA93" s="90"/>
      <c r="BB93" s="90"/>
      <c r="BC93" s="90"/>
      <c r="BD93" s="91"/>
      <c r="BE93" s="38"/>
    </row>
    <row r="94" s="6" customFormat="1" ht="32.4" customHeight="1">
      <c r="A94" s="6"/>
      <c r="B94" s="92"/>
      <c r="C94" s="93" t="s">
        <v>76</v>
      </c>
      <c r="D94" s="94"/>
      <c r="E94" s="94"/>
      <c r="F94" s="94"/>
      <c r="G94" s="94"/>
      <c r="H94" s="94"/>
      <c r="I94" s="94"/>
      <c r="J94" s="94"/>
      <c r="K94" s="94"/>
      <c r="L94" s="94"/>
      <c r="M94" s="94"/>
      <c r="N94" s="94"/>
      <c r="O94" s="94"/>
      <c r="P94" s="94"/>
      <c r="Q94" s="94"/>
      <c r="R94" s="94"/>
      <c r="S94" s="94"/>
      <c r="T94" s="94"/>
      <c r="U94" s="94"/>
      <c r="V94" s="94"/>
      <c r="W94" s="94"/>
      <c r="X94" s="94"/>
      <c r="Y94" s="94"/>
      <c r="Z94" s="94"/>
      <c r="AA94" s="94"/>
      <c r="AB94" s="94"/>
      <c r="AC94" s="94"/>
      <c r="AD94" s="94"/>
      <c r="AE94" s="94"/>
      <c r="AF94" s="94"/>
      <c r="AG94" s="95">
        <f>ROUND(AG95,2)</f>
        <v>0</v>
      </c>
      <c r="AH94" s="95"/>
      <c r="AI94" s="95"/>
      <c r="AJ94" s="95"/>
      <c r="AK94" s="95"/>
      <c r="AL94" s="95"/>
      <c r="AM94" s="95"/>
      <c r="AN94" s="96">
        <f>SUM(AG94,AT94)</f>
        <v>0</v>
      </c>
      <c r="AO94" s="96"/>
      <c r="AP94" s="96"/>
      <c r="AQ94" s="97" t="s">
        <v>1</v>
      </c>
      <c r="AR94" s="92"/>
      <c r="AS94" s="98">
        <f>ROUND(AS95,2)</f>
        <v>0</v>
      </c>
      <c r="AT94" s="99">
        <f>ROUND(SUM(AV94:AW94),2)</f>
        <v>0</v>
      </c>
      <c r="AU94" s="100">
        <f>ROUND(AU95,5)</f>
        <v>0</v>
      </c>
      <c r="AV94" s="99">
        <f>ROUND(AZ94*L29,2)</f>
        <v>0</v>
      </c>
      <c r="AW94" s="99">
        <f>ROUND(BA94*L30,2)</f>
        <v>0</v>
      </c>
      <c r="AX94" s="99">
        <f>ROUND(BB94*L29,2)</f>
        <v>0</v>
      </c>
      <c r="AY94" s="99">
        <f>ROUND(BC94*L30,2)</f>
        <v>0</v>
      </c>
      <c r="AZ94" s="99">
        <f>ROUND(AZ95,2)</f>
        <v>0</v>
      </c>
      <c r="BA94" s="99">
        <f>ROUND(BA95,2)</f>
        <v>0</v>
      </c>
      <c r="BB94" s="99">
        <f>ROUND(BB95,2)</f>
        <v>0</v>
      </c>
      <c r="BC94" s="99">
        <f>ROUND(BC95,2)</f>
        <v>0</v>
      </c>
      <c r="BD94" s="101">
        <f>ROUND(BD95,2)</f>
        <v>0</v>
      </c>
      <c r="BE94" s="6"/>
      <c r="BS94" s="102" t="s">
        <v>77</v>
      </c>
      <c r="BT94" s="102" t="s">
        <v>78</v>
      </c>
      <c r="BU94" s="103" t="s">
        <v>79</v>
      </c>
      <c r="BV94" s="102" t="s">
        <v>80</v>
      </c>
      <c r="BW94" s="102" t="s">
        <v>4</v>
      </c>
      <c r="BX94" s="102" t="s">
        <v>81</v>
      </c>
      <c r="CL94" s="102" t="s">
        <v>1</v>
      </c>
    </row>
    <row r="95" s="7" customFormat="1" ht="16.5" customHeight="1">
      <c r="A95" s="104" t="s">
        <v>82</v>
      </c>
      <c r="B95" s="105"/>
      <c r="C95" s="106"/>
      <c r="D95" s="107" t="s">
        <v>83</v>
      </c>
      <c r="E95" s="107"/>
      <c r="F95" s="107"/>
      <c r="G95" s="107"/>
      <c r="H95" s="107"/>
      <c r="I95" s="108"/>
      <c r="J95" s="107" t="s">
        <v>84</v>
      </c>
      <c r="K95" s="107"/>
      <c r="L95" s="107"/>
      <c r="M95" s="107"/>
      <c r="N95" s="107"/>
      <c r="O95" s="107"/>
      <c r="P95" s="107"/>
      <c r="Q95" s="107"/>
      <c r="R95" s="107"/>
      <c r="S95" s="107"/>
      <c r="T95" s="107"/>
      <c r="U95" s="107"/>
      <c r="V95" s="107"/>
      <c r="W95" s="107"/>
      <c r="X95" s="107"/>
      <c r="Y95" s="107"/>
      <c r="Z95" s="107"/>
      <c r="AA95" s="107"/>
      <c r="AB95" s="107"/>
      <c r="AC95" s="107"/>
      <c r="AD95" s="107"/>
      <c r="AE95" s="107"/>
      <c r="AF95" s="107"/>
      <c r="AG95" s="109">
        <f>'SO 101 - Zpevněná plocha'!J30</f>
        <v>0</v>
      </c>
      <c r="AH95" s="108"/>
      <c r="AI95" s="108"/>
      <c r="AJ95" s="108"/>
      <c r="AK95" s="108"/>
      <c r="AL95" s="108"/>
      <c r="AM95" s="108"/>
      <c r="AN95" s="109">
        <f>SUM(AG95,AT95)</f>
        <v>0</v>
      </c>
      <c r="AO95" s="108"/>
      <c r="AP95" s="108"/>
      <c r="AQ95" s="110" t="s">
        <v>85</v>
      </c>
      <c r="AR95" s="105"/>
      <c r="AS95" s="111">
        <v>0</v>
      </c>
      <c r="AT95" s="112">
        <f>ROUND(SUM(AV95:AW95),2)</f>
        <v>0</v>
      </c>
      <c r="AU95" s="113">
        <f>'SO 101 - Zpevněná plocha'!P137</f>
        <v>0</v>
      </c>
      <c r="AV95" s="112">
        <f>'SO 101 - Zpevněná plocha'!J33</f>
        <v>0</v>
      </c>
      <c r="AW95" s="112">
        <f>'SO 101 - Zpevněná plocha'!J34</f>
        <v>0</v>
      </c>
      <c r="AX95" s="112">
        <f>'SO 101 - Zpevněná plocha'!J35</f>
        <v>0</v>
      </c>
      <c r="AY95" s="112">
        <f>'SO 101 - Zpevněná plocha'!J36</f>
        <v>0</v>
      </c>
      <c r="AZ95" s="112">
        <f>'SO 101 - Zpevněná plocha'!F33</f>
        <v>0</v>
      </c>
      <c r="BA95" s="112">
        <f>'SO 101 - Zpevněná plocha'!F34</f>
        <v>0</v>
      </c>
      <c r="BB95" s="112">
        <f>'SO 101 - Zpevněná plocha'!F35</f>
        <v>0</v>
      </c>
      <c r="BC95" s="112">
        <f>'SO 101 - Zpevněná plocha'!F36</f>
        <v>0</v>
      </c>
      <c r="BD95" s="114">
        <f>'SO 101 - Zpevněná plocha'!F37</f>
        <v>0</v>
      </c>
      <c r="BE95" s="7"/>
      <c r="BT95" s="115" t="s">
        <v>86</v>
      </c>
      <c r="BV95" s="115" t="s">
        <v>80</v>
      </c>
      <c r="BW95" s="115" t="s">
        <v>87</v>
      </c>
      <c r="BX95" s="115" t="s">
        <v>4</v>
      </c>
      <c r="CL95" s="115" t="s">
        <v>1</v>
      </c>
      <c r="CM95" s="115" t="s">
        <v>88</v>
      </c>
    </row>
    <row r="96" s="2" customFormat="1" ht="30" customHeight="1">
      <c r="A96" s="38"/>
      <c r="B96" s="39"/>
      <c r="C96" s="38"/>
      <c r="D96" s="38"/>
      <c r="E96" s="38"/>
      <c r="F96" s="38"/>
      <c r="G96" s="38"/>
      <c r="H96" s="38"/>
      <c r="I96" s="38"/>
      <c r="J96" s="38"/>
      <c r="K96" s="38"/>
      <c r="L96" s="38"/>
      <c r="M96" s="38"/>
      <c r="N96" s="38"/>
      <c r="O96" s="38"/>
      <c r="P96" s="38"/>
      <c r="Q96" s="38"/>
      <c r="R96" s="38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F96" s="38"/>
      <c r="AG96" s="38"/>
      <c r="AH96" s="38"/>
      <c r="AI96" s="38"/>
      <c r="AJ96" s="38"/>
      <c r="AK96" s="38"/>
      <c r="AL96" s="38"/>
      <c r="AM96" s="38"/>
      <c r="AN96" s="38"/>
      <c r="AO96" s="38"/>
      <c r="AP96" s="38"/>
      <c r="AQ96" s="38"/>
      <c r="AR96" s="39"/>
      <c r="AS96" s="38"/>
      <c r="AT96" s="38"/>
      <c r="AU96" s="38"/>
      <c r="AV96" s="38"/>
      <c r="AW96" s="38"/>
      <c r="AX96" s="38"/>
      <c r="AY96" s="38"/>
      <c r="AZ96" s="38"/>
      <c r="BA96" s="38"/>
      <c r="BB96" s="38"/>
      <c r="BC96" s="38"/>
      <c r="BD96" s="38"/>
      <c r="BE96" s="38"/>
    </row>
    <row r="97" s="2" customFormat="1" ht="6.96" customHeight="1">
      <c r="A97" s="38"/>
      <c r="B97" s="60"/>
      <c r="C97" s="61"/>
      <c r="D97" s="61"/>
      <c r="E97" s="61"/>
      <c r="F97" s="61"/>
      <c r="G97" s="61"/>
      <c r="H97" s="61"/>
      <c r="I97" s="61"/>
      <c r="J97" s="61"/>
      <c r="K97" s="61"/>
      <c r="L97" s="61"/>
      <c r="M97" s="61"/>
      <c r="N97" s="61"/>
      <c r="O97" s="61"/>
      <c r="P97" s="61"/>
      <c r="Q97" s="61"/>
      <c r="R97" s="61"/>
      <c r="S97" s="61"/>
      <c r="T97" s="61"/>
      <c r="U97" s="61"/>
      <c r="V97" s="61"/>
      <c r="W97" s="61"/>
      <c r="X97" s="61"/>
      <c r="Y97" s="61"/>
      <c r="Z97" s="61"/>
      <c r="AA97" s="61"/>
      <c r="AB97" s="61"/>
      <c r="AC97" s="61"/>
      <c r="AD97" s="61"/>
      <c r="AE97" s="61"/>
      <c r="AF97" s="61"/>
      <c r="AG97" s="61"/>
      <c r="AH97" s="61"/>
      <c r="AI97" s="61"/>
      <c r="AJ97" s="61"/>
      <c r="AK97" s="61"/>
      <c r="AL97" s="61"/>
      <c r="AM97" s="61"/>
      <c r="AN97" s="61"/>
      <c r="AO97" s="61"/>
      <c r="AP97" s="61"/>
      <c r="AQ97" s="61"/>
      <c r="AR97" s="39"/>
      <c r="AS97" s="38"/>
      <c r="AT97" s="38"/>
      <c r="AU97" s="38"/>
      <c r="AV97" s="38"/>
      <c r="AW97" s="38"/>
      <c r="AX97" s="38"/>
      <c r="AY97" s="38"/>
      <c r="AZ97" s="38"/>
      <c r="BA97" s="38"/>
      <c r="BB97" s="38"/>
      <c r="BC97" s="38"/>
      <c r="BD97" s="38"/>
      <c r="BE97" s="38"/>
    </row>
  </sheetData>
  <mergeCells count="42"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85:AO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AR2:BE2"/>
  </mergeCells>
  <hyperlinks>
    <hyperlink ref="A95" location="'SO 101 - Zpevněná plocha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8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87</v>
      </c>
    </row>
    <row r="3" s="1" customFormat="1" ht="6.96" customHeight="1">
      <c r="B3" s="20"/>
      <c r="C3" s="21"/>
      <c r="D3" s="21"/>
      <c r="E3" s="21"/>
      <c r="F3" s="21"/>
      <c r="G3" s="21"/>
      <c r="H3" s="21"/>
      <c r="I3" s="21"/>
      <c r="J3" s="21"/>
      <c r="K3" s="21"/>
      <c r="L3" s="22"/>
      <c r="AT3" s="19" t="s">
        <v>88</v>
      </c>
    </row>
    <row r="4" s="1" customFormat="1" ht="24.96" customHeight="1">
      <c r="B4" s="22"/>
      <c r="D4" s="23" t="s">
        <v>89</v>
      </c>
      <c r="L4" s="22"/>
      <c r="M4" s="116" t="s">
        <v>10</v>
      </c>
      <c r="AT4" s="19" t="s">
        <v>3</v>
      </c>
    </row>
    <row r="5" s="1" customFormat="1" ht="6.96" customHeight="1">
      <c r="B5" s="22"/>
      <c r="L5" s="22"/>
    </row>
    <row r="6" s="1" customFormat="1" ht="12" customHeight="1">
      <c r="B6" s="22"/>
      <c r="D6" s="32" t="s">
        <v>16</v>
      </c>
      <c r="L6" s="22"/>
    </row>
    <row r="7" s="1" customFormat="1" ht="16.5" customHeight="1">
      <c r="B7" s="22"/>
      <c r="E7" s="117" t="str">
        <f>'Rekapitulace stavby'!K6</f>
        <v>Revitalizace plochy u OC na ul. Koperníkova</v>
      </c>
      <c r="F7" s="32"/>
      <c r="G7" s="32"/>
      <c r="H7" s="32"/>
      <c r="L7" s="22"/>
    </row>
    <row r="8" s="2" customFormat="1" ht="12" customHeight="1">
      <c r="A8" s="38"/>
      <c r="B8" s="39"/>
      <c r="C8" s="38"/>
      <c r="D8" s="32" t="s">
        <v>90</v>
      </c>
      <c r="E8" s="38"/>
      <c r="F8" s="38"/>
      <c r="G8" s="38"/>
      <c r="H8" s="38"/>
      <c r="I8" s="38"/>
      <c r="J8" s="38"/>
      <c r="K8" s="38"/>
      <c r="L8" s="55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39"/>
      <c r="C9" s="38"/>
      <c r="D9" s="38"/>
      <c r="E9" s="67" t="s">
        <v>91</v>
      </c>
      <c r="F9" s="38"/>
      <c r="G9" s="38"/>
      <c r="H9" s="38"/>
      <c r="I9" s="38"/>
      <c r="J9" s="38"/>
      <c r="K9" s="38"/>
      <c r="L9" s="55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39"/>
      <c r="C10" s="38"/>
      <c r="D10" s="38"/>
      <c r="E10" s="38"/>
      <c r="F10" s="38"/>
      <c r="G10" s="38"/>
      <c r="H10" s="38"/>
      <c r="I10" s="38"/>
      <c r="J10" s="38"/>
      <c r="K10" s="38"/>
      <c r="L10" s="55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39"/>
      <c r="C11" s="38"/>
      <c r="D11" s="32" t="s">
        <v>18</v>
      </c>
      <c r="E11" s="38"/>
      <c r="F11" s="27" t="s">
        <v>1</v>
      </c>
      <c r="G11" s="38"/>
      <c r="H11" s="38"/>
      <c r="I11" s="32" t="s">
        <v>19</v>
      </c>
      <c r="J11" s="27" t="s">
        <v>1</v>
      </c>
      <c r="K11" s="38"/>
      <c r="L11" s="55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39"/>
      <c r="C12" s="38"/>
      <c r="D12" s="32" t="s">
        <v>20</v>
      </c>
      <c r="E12" s="38"/>
      <c r="F12" s="27" t="s">
        <v>21</v>
      </c>
      <c r="G12" s="38"/>
      <c r="H12" s="38"/>
      <c r="I12" s="32" t="s">
        <v>22</v>
      </c>
      <c r="J12" s="69" t="str">
        <f>'Rekapitulace stavby'!AN8</f>
        <v>30. 7. 2025</v>
      </c>
      <c r="K12" s="38"/>
      <c r="L12" s="55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39"/>
      <c r="C13" s="38"/>
      <c r="D13" s="38"/>
      <c r="E13" s="38"/>
      <c r="F13" s="38"/>
      <c r="G13" s="38"/>
      <c r="H13" s="38"/>
      <c r="I13" s="38"/>
      <c r="J13" s="38"/>
      <c r="K13" s="38"/>
      <c r="L13" s="55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39"/>
      <c r="C14" s="38"/>
      <c r="D14" s="32" t="s">
        <v>24</v>
      </c>
      <c r="E14" s="38"/>
      <c r="F14" s="38"/>
      <c r="G14" s="38"/>
      <c r="H14" s="38"/>
      <c r="I14" s="32" t="s">
        <v>25</v>
      </c>
      <c r="J14" s="27" t="s">
        <v>26</v>
      </c>
      <c r="K14" s="38"/>
      <c r="L14" s="55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39"/>
      <c r="C15" s="38"/>
      <c r="D15" s="38"/>
      <c r="E15" s="27" t="s">
        <v>27</v>
      </c>
      <c r="F15" s="38"/>
      <c r="G15" s="38"/>
      <c r="H15" s="38"/>
      <c r="I15" s="32" t="s">
        <v>28</v>
      </c>
      <c r="J15" s="27" t="s">
        <v>1</v>
      </c>
      <c r="K15" s="38"/>
      <c r="L15" s="55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39"/>
      <c r="C16" s="38"/>
      <c r="D16" s="38"/>
      <c r="E16" s="38"/>
      <c r="F16" s="38"/>
      <c r="G16" s="38"/>
      <c r="H16" s="38"/>
      <c r="I16" s="38"/>
      <c r="J16" s="38"/>
      <c r="K16" s="38"/>
      <c r="L16" s="55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39"/>
      <c r="C17" s="38"/>
      <c r="D17" s="32" t="s">
        <v>29</v>
      </c>
      <c r="E17" s="38"/>
      <c r="F17" s="38"/>
      <c r="G17" s="38"/>
      <c r="H17" s="38"/>
      <c r="I17" s="32" t="s">
        <v>25</v>
      </c>
      <c r="J17" s="33" t="str">
        <f>'Rekapitulace stavby'!AN13</f>
        <v>Vyplň údaj</v>
      </c>
      <c r="K17" s="38"/>
      <c r="L17" s="55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39"/>
      <c r="C18" s="38"/>
      <c r="D18" s="38"/>
      <c r="E18" s="33" t="str">
        <f>'Rekapitulace stavby'!E14</f>
        <v>Vyplň údaj</v>
      </c>
      <c r="F18" s="27"/>
      <c r="G18" s="27"/>
      <c r="H18" s="27"/>
      <c r="I18" s="32" t="s">
        <v>28</v>
      </c>
      <c r="J18" s="33" t="str">
        <f>'Rekapitulace stavby'!AN14</f>
        <v>Vyplň údaj</v>
      </c>
      <c r="K18" s="38"/>
      <c r="L18" s="55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39"/>
      <c r="C19" s="38"/>
      <c r="D19" s="38"/>
      <c r="E19" s="38"/>
      <c r="F19" s="38"/>
      <c r="G19" s="38"/>
      <c r="H19" s="38"/>
      <c r="I19" s="38"/>
      <c r="J19" s="38"/>
      <c r="K19" s="38"/>
      <c r="L19" s="55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39"/>
      <c r="C20" s="38"/>
      <c r="D20" s="32" t="s">
        <v>31</v>
      </c>
      <c r="E20" s="38"/>
      <c r="F20" s="38"/>
      <c r="G20" s="38"/>
      <c r="H20" s="38"/>
      <c r="I20" s="32" t="s">
        <v>25</v>
      </c>
      <c r="J20" s="27" t="s">
        <v>32</v>
      </c>
      <c r="K20" s="38"/>
      <c r="L20" s="55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39"/>
      <c r="C21" s="38"/>
      <c r="D21" s="38"/>
      <c r="E21" s="27" t="s">
        <v>33</v>
      </c>
      <c r="F21" s="38"/>
      <c r="G21" s="38"/>
      <c r="H21" s="38"/>
      <c r="I21" s="32" t="s">
        <v>28</v>
      </c>
      <c r="J21" s="27" t="s">
        <v>1</v>
      </c>
      <c r="K21" s="38"/>
      <c r="L21" s="55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39"/>
      <c r="C22" s="38"/>
      <c r="D22" s="38"/>
      <c r="E22" s="38"/>
      <c r="F22" s="38"/>
      <c r="G22" s="38"/>
      <c r="H22" s="38"/>
      <c r="I22" s="38"/>
      <c r="J22" s="38"/>
      <c r="K22" s="38"/>
      <c r="L22" s="55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39"/>
      <c r="C23" s="38"/>
      <c r="D23" s="32" t="s">
        <v>35</v>
      </c>
      <c r="E23" s="38"/>
      <c r="F23" s="38"/>
      <c r="G23" s="38"/>
      <c r="H23" s="38"/>
      <c r="I23" s="32" t="s">
        <v>25</v>
      </c>
      <c r="J23" s="27" t="s">
        <v>1</v>
      </c>
      <c r="K23" s="38"/>
      <c r="L23" s="55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39"/>
      <c r="C24" s="38"/>
      <c r="D24" s="38"/>
      <c r="E24" s="27" t="s">
        <v>36</v>
      </c>
      <c r="F24" s="38"/>
      <c r="G24" s="38"/>
      <c r="H24" s="38"/>
      <c r="I24" s="32" t="s">
        <v>28</v>
      </c>
      <c r="J24" s="27" t="s">
        <v>1</v>
      </c>
      <c r="K24" s="38"/>
      <c r="L24" s="55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39"/>
      <c r="C25" s="38"/>
      <c r="D25" s="38"/>
      <c r="E25" s="38"/>
      <c r="F25" s="38"/>
      <c r="G25" s="38"/>
      <c r="H25" s="38"/>
      <c r="I25" s="38"/>
      <c r="J25" s="38"/>
      <c r="K25" s="38"/>
      <c r="L25" s="55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39"/>
      <c r="C26" s="38"/>
      <c r="D26" s="32" t="s">
        <v>37</v>
      </c>
      <c r="E26" s="38"/>
      <c r="F26" s="38"/>
      <c r="G26" s="38"/>
      <c r="H26" s="38"/>
      <c r="I26" s="38"/>
      <c r="J26" s="38"/>
      <c r="K26" s="38"/>
      <c r="L26" s="55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18"/>
      <c r="B27" s="119"/>
      <c r="C27" s="118"/>
      <c r="D27" s="118"/>
      <c r="E27" s="36" t="s">
        <v>1</v>
      </c>
      <c r="F27" s="36"/>
      <c r="G27" s="36"/>
      <c r="H27" s="36"/>
      <c r="I27" s="118"/>
      <c r="J27" s="118"/>
      <c r="K27" s="118"/>
      <c r="L27" s="120"/>
      <c r="S27" s="118"/>
      <c r="T27" s="118"/>
      <c r="U27" s="118"/>
      <c r="V27" s="118"/>
      <c r="W27" s="118"/>
      <c r="X27" s="118"/>
      <c r="Y27" s="118"/>
      <c r="Z27" s="118"/>
      <c r="AA27" s="118"/>
      <c r="AB27" s="118"/>
      <c r="AC27" s="118"/>
      <c r="AD27" s="118"/>
      <c r="AE27" s="118"/>
    </row>
    <row r="28" s="2" customFormat="1" ht="6.96" customHeight="1">
      <c r="A28" s="38"/>
      <c r="B28" s="39"/>
      <c r="C28" s="38"/>
      <c r="D28" s="38"/>
      <c r="E28" s="38"/>
      <c r="F28" s="38"/>
      <c r="G28" s="38"/>
      <c r="H28" s="38"/>
      <c r="I28" s="38"/>
      <c r="J28" s="38"/>
      <c r="K28" s="38"/>
      <c r="L28" s="55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39"/>
      <c r="C29" s="38"/>
      <c r="D29" s="90"/>
      <c r="E29" s="90"/>
      <c r="F29" s="90"/>
      <c r="G29" s="90"/>
      <c r="H29" s="90"/>
      <c r="I29" s="90"/>
      <c r="J29" s="90"/>
      <c r="K29" s="90"/>
      <c r="L29" s="55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39"/>
      <c r="C30" s="38"/>
      <c r="D30" s="121" t="s">
        <v>38</v>
      </c>
      <c r="E30" s="38"/>
      <c r="F30" s="38"/>
      <c r="G30" s="38"/>
      <c r="H30" s="38"/>
      <c r="I30" s="38"/>
      <c r="J30" s="96">
        <f>ROUND(J137, 2)</f>
        <v>0</v>
      </c>
      <c r="K30" s="38"/>
      <c r="L30" s="55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39"/>
      <c r="C31" s="38"/>
      <c r="D31" s="90"/>
      <c r="E31" s="90"/>
      <c r="F31" s="90"/>
      <c r="G31" s="90"/>
      <c r="H31" s="90"/>
      <c r="I31" s="90"/>
      <c r="J31" s="90"/>
      <c r="K31" s="90"/>
      <c r="L31" s="55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39"/>
      <c r="C32" s="38"/>
      <c r="D32" s="38"/>
      <c r="E32" s="38"/>
      <c r="F32" s="43" t="s">
        <v>40</v>
      </c>
      <c r="G32" s="38"/>
      <c r="H32" s="38"/>
      <c r="I32" s="43" t="s">
        <v>39</v>
      </c>
      <c r="J32" s="43" t="s">
        <v>41</v>
      </c>
      <c r="K32" s="38"/>
      <c r="L32" s="55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39"/>
      <c r="C33" s="38"/>
      <c r="D33" s="122" t="s">
        <v>42</v>
      </c>
      <c r="E33" s="32" t="s">
        <v>43</v>
      </c>
      <c r="F33" s="123">
        <f>ROUND((SUM(BE137:BE365)),  2)</f>
        <v>0</v>
      </c>
      <c r="G33" s="38"/>
      <c r="H33" s="38"/>
      <c r="I33" s="124">
        <v>0.20999999999999999</v>
      </c>
      <c r="J33" s="123">
        <f>ROUND(((SUM(BE137:BE365))*I33),  2)</f>
        <v>0</v>
      </c>
      <c r="K33" s="38"/>
      <c r="L33" s="55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39"/>
      <c r="C34" s="38"/>
      <c r="D34" s="38"/>
      <c r="E34" s="32" t="s">
        <v>44</v>
      </c>
      <c r="F34" s="123">
        <f>ROUND((SUM(BF137:BF365)),  2)</f>
        <v>0</v>
      </c>
      <c r="G34" s="38"/>
      <c r="H34" s="38"/>
      <c r="I34" s="124">
        <v>0.14999999999999999</v>
      </c>
      <c r="J34" s="123">
        <f>ROUND(((SUM(BF137:BF365))*I34),  2)</f>
        <v>0</v>
      </c>
      <c r="K34" s="38"/>
      <c r="L34" s="55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39"/>
      <c r="C35" s="38"/>
      <c r="D35" s="38"/>
      <c r="E35" s="32" t="s">
        <v>45</v>
      </c>
      <c r="F35" s="123">
        <f>ROUND((SUM(BG137:BG365)),  2)</f>
        <v>0</v>
      </c>
      <c r="G35" s="38"/>
      <c r="H35" s="38"/>
      <c r="I35" s="124">
        <v>0.20999999999999999</v>
      </c>
      <c r="J35" s="123">
        <f>0</f>
        <v>0</v>
      </c>
      <c r="K35" s="38"/>
      <c r="L35" s="55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39"/>
      <c r="C36" s="38"/>
      <c r="D36" s="38"/>
      <c r="E36" s="32" t="s">
        <v>46</v>
      </c>
      <c r="F36" s="123">
        <f>ROUND((SUM(BH137:BH365)),  2)</f>
        <v>0</v>
      </c>
      <c r="G36" s="38"/>
      <c r="H36" s="38"/>
      <c r="I36" s="124">
        <v>0.14999999999999999</v>
      </c>
      <c r="J36" s="123">
        <f>0</f>
        <v>0</v>
      </c>
      <c r="K36" s="38"/>
      <c r="L36" s="55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39"/>
      <c r="C37" s="38"/>
      <c r="D37" s="38"/>
      <c r="E37" s="32" t="s">
        <v>47</v>
      </c>
      <c r="F37" s="123">
        <f>ROUND((SUM(BI137:BI365)),  2)</f>
        <v>0</v>
      </c>
      <c r="G37" s="38"/>
      <c r="H37" s="38"/>
      <c r="I37" s="124">
        <v>0</v>
      </c>
      <c r="J37" s="123">
        <f>0</f>
        <v>0</v>
      </c>
      <c r="K37" s="38"/>
      <c r="L37" s="55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39"/>
      <c r="C38" s="38"/>
      <c r="D38" s="38"/>
      <c r="E38" s="38"/>
      <c r="F38" s="38"/>
      <c r="G38" s="38"/>
      <c r="H38" s="38"/>
      <c r="I38" s="38"/>
      <c r="J38" s="38"/>
      <c r="K38" s="38"/>
      <c r="L38" s="55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39"/>
      <c r="C39" s="125"/>
      <c r="D39" s="126" t="s">
        <v>48</v>
      </c>
      <c r="E39" s="81"/>
      <c r="F39" s="81"/>
      <c r="G39" s="127" t="s">
        <v>49</v>
      </c>
      <c r="H39" s="128" t="s">
        <v>50</v>
      </c>
      <c r="I39" s="81"/>
      <c r="J39" s="129">
        <f>SUM(J30:J37)</f>
        <v>0</v>
      </c>
      <c r="K39" s="130"/>
      <c r="L39" s="55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39"/>
      <c r="C40" s="38"/>
      <c r="D40" s="38"/>
      <c r="E40" s="38"/>
      <c r="F40" s="38"/>
      <c r="G40" s="38"/>
      <c r="H40" s="38"/>
      <c r="I40" s="38"/>
      <c r="J40" s="38"/>
      <c r="K40" s="38"/>
      <c r="L40" s="55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2"/>
      <c r="L41" s="22"/>
    </row>
    <row r="42" s="1" customFormat="1" ht="14.4" customHeight="1">
      <c r="B42" s="22"/>
      <c r="L42" s="22"/>
    </row>
    <row r="43" s="1" customFormat="1" ht="14.4" customHeight="1">
      <c r="B43" s="22"/>
      <c r="L43" s="22"/>
    </row>
    <row r="44" s="1" customFormat="1" ht="14.4" customHeight="1">
      <c r="B44" s="22"/>
      <c r="L44" s="22"/>
    </row>
    <row r="45" s="1" customFormat="1" ht="14.4" customHeight="1">
      <c r="B45" s="22"/>
      <c r="L45" s="22"/>
    </row>
    <row r="46" s="1" customFormat="1" ht="14.4" customHeight="1">
      <c r="B46" s="22"/>
      <c r="L46" s="22"/>
    </row>
    <row r="47" s="1" customFormat="1" ht="14.4" customHeight="1">
      <c r="B47" s="22"/>
      <c r="L47" s="22"/>
    </row>
    <row r="48" s="1" customFormat="1" ht="14.4" customHeight="1">
      <c r="B48" s="22"/>
      <c r="L48" s="22"/>
    </row>
    <row r="49" s="1" customFormat="1" ht="14.4" customHeight="1">
      <c r="B49" s="22"/>
      <c r="L49" s="22"/>
    </row>
    <row r="50" s="2" customFormat="1" ht="14.4" customHeight="1">
      <c r="B50" s="55"/>
      <c r="D50" s="56" t="s">
        <v>51</v>
      </c>
      <c r="E50" s="57"/>
      <c r="F50" s="57"/>
      <c r="G50" s="56" t="s">
        <v>52</v>
      </c>
      <c r="H50" s="57"/>
      <c r="I50" s="57"/>
      <c r="J50" s="57"/>
      <c r="K50" s="57"/>
      <c r="L50" s="55"/>
    </row>
    <row r="51">
      <c r="B51" s="22"/>
      <c r="L51" s="22"/>
    </row>
    <row r="52">
      <c r="B52" s="22"/>
      <c r="L52" s="22"/>
    </row>
    <row r="53">
      <c r="B53" s="22"/>
      <c r="L53" s="22"/>
    </row>
    <row r="54">
      <c r="B54" s="22"/>
      <c r="L54" s="22"/>
    </row>
    <row r="55">
      <c r="B55" s="22"/>
      <c r="L55" s="22"/>
    </row>
    <row r="56">
      <c r="B56" s="22"/>
      <c r="L56" s="22"/>
    </row>
    <row r="57">
      <c r="B57" s="22"/>
      <c r="L57" s="22"/>
    </row>
    <row r="58">
      <c r="B58" s="22"/>
      <c r="L58" s="22"/>
    </row>
    <row r="59">
      <c r="B59" s="22"/>
      <c r="L59" s="22"/>
    </row>
    <row r="60">
      <c r="B60" s="22"/>
      <c r="L60" s="22"/>
    </row>
    <row r="61" s="2" customFormat="1">
      <c r="A61" s="38"/>
      <c r="B61" s="39"/>
      <c r="C61" s="38"/>
      <c r="D61" s="58" t="s">
        <v>53</v>
      </c>
      <c r="E61" s="41"/>
      <c r="F61" s="131" t="s">
        <v>54</v>
      </c>
      <c r="G61" s="58" t="s">
        <v>53</v>
      </c>
      <c r="H61" s="41"/>
      <c r="I61" s="41"/>
      <c r="J61" s="132" t="s">
        <v>54</v>
      </c>
      <c r="K61" s="41"/>
      <c r="L61" s="55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2"/>
      <c r="L62" s="22"/>
    </row>
    <row r="63">
      <c r="B63" s="22"/>
      <c r="L63" s="22"/>
    </row>
    <row r="64">
      <c r="B64" s="22"/>
      <c r="L64" s="22"/>
    </row>
    <row r="65" s="2" customFormat="1">
      <c r="A65" s="38"/>
      <c r="B65" s="39"/>
      <c r="C65" s="38"/>
      <c r="D65" s="56" t="s">
        <v>55</v>
      </c>
      <c r="E65" s="59"/>
      <c r="F65" s="59"/>
      <c r="G65" s="56" t="s">
        <v>56</v>
      </c>
      <c r="H65" s="59"/>
      <c r="I65" s="59"/>
      <c r="J65" s="59"/>
      <c r="K65" s="59"/>
      <c r="L65" s="55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2"/>
      <c r="L66" s="22"/>
    </row>
    <row r="67">
      <c r="B67" s="22"/>
      <c r="L67" s="22"/>
    </row>
    <row r="68">
      <c r="B68" s="22"/>
      <c r="L68" s="22"/>
    </row>
    <row r="69">
      <c r="B69" s="22"/>
      <c r="L69" s="22"/>
    </row>
    <row r="70">
      <c r="B70" s="22"/>
      <c r="L70" s="22"/>
    </row>
    <row r="71">
      <c r="B71" s="22"/>
      <c r="L71" s="22"/>
    </row>
    <row r="72">
      <c r="B72" s="22"/>
      <c r="L72" s="22"/>
    </row>
    <row r="73">
      <c r="B73" s="22"/>
      <c r="L73" s="22"/>
    </row>
    <row r="74">
      <c r="B74" s="22"/>
      <c r="L74" s="22"/>
    </row>
    <row r="75">
      <c r="B75" s="22"/>
      <c r="L75" s="22"/>
    </row>
    <row r="76" s="2" customFormat="1">
      <c r="A76" s="38"/>
      <c r="B76" s="39"/>
      <c r="C76" s="38"/>
      <c r="D76" s="58" t="s">
        <v>53</v>
      </c>
      <c r="E76" s="41"/>
      <c r="F76" s="131" t="s">
        <v>54</v>
      </c>
      <c r="G76" s="58" t="s">
        <v>53</v>
      </c>
      <c r="H76" s="41"/>
      <c r="I76" s="41"/>
      <c r="J76" s="132" t="s">
        <v>54</v>
      </c>
      <c r="K76" s="41"/>
      <c r="L76" s="55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60"/>
      <c r="C77" s="61"/>
      <c r="D77" s="61"/>
      <c r="E77" s="61"/>
      <c r="F77" s="61"/>
      <c r="G77" s="61"/>
      <c r="H77" s="61"/>
      <c r="I77" s="61"/>
      <c r="J77" s="61"/>
      <c r="K77" s="61"/>
      <c r="L77" s="55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62"/>
      <c r="C81" s="63"/>
      <c r="D81" s="63"/>
      <c r="E81" s="63"/>
      <c r="F81" s="63"/>
      <c r="G81" s="63"/>
      <c r="H81" s="63"/>
      <c r="I81" s="63"/>
      <c r="J81" s="63"/>
      <c r="K81" s="63"/>
      <c r="L81" s="55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92</v>
      </c>
      <c r="D82" s="38"/>
      <c r="E82" s="38"/>
      <c r="F82" s="38"/>
      <c r="G82" s="38"/>
      <c r="H82" s="38"/>
      <c r="I82" s="38"/>
      <c r="J82" s="38"/>
      <c r="K82" s="38"/>
      <c r="L82" s="55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38"/>
      <c r="D83" s="38"/>
      <c r="E83" s="38"/>
      <c r="F83" s="38"/>
      <c r="G83" s="38"/>
      <c r="H83" s="38"/>
      <c r="I83" s="38"/>
      <c r="J83" s="38"/>
      <c r="K83" s="38"/>
      <c r="L83" s="55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38"/>
      <c r="E84" s="38"/>
      <c r="F84" s="38"/>
      <c r="G84" s="38"/>
      <c r="H84" s="38"/>
      <c r="I84" s="38"/>
      <c r="J84" s="38"/>
      <c r="K84" s="38"/>
      <c r="L84" s="55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38"/>
      <c r="D85" s="38"/>
      <c r="E85" s="117" t="str">
        <f>E7</f>
        <v>Revitalizace plochy u OC na ul. Koperníkova</v>
      </c>
      <c r="F85" s="32"/>
      <c r="G85" s="32"/>
      <c r="H85" s="32"/>
      <c r="I85" s="38"/>
      <c r="J85" s="38"/>
      <c r="K85" s="38"/>
      <c r="L85" s="55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90</v>
      </c>
      <c r="D86" s="38"/>
      <c r="E86" s="38"/>
      <c r="F86" s="38"/>
      <c r="G86" s="38"/>
      <c r="H86" s="38"/>
      <c r="I86" s="38"/>
      <c r="J86" s="38"/>
      <c r="K86" s="38"/>
      <c r="L86" s="55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38"/>
      <c r="D87" s="38"/>
      <c r="E87" s="67" t="str">
        <f>E9</f>
        <v>SO 101 - Zpevněná plocha</v>
      </c>
      <c r="F87" s="38"/>
      <c r="G87" s="38"/>
      <c r="H87" s="38"/>
      <c r="I87" s="38"/>
      <c r="J87" s="38"/>
      <c r="K87" s="38"/>
      <c r="L87" s="55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38"/>
      <c r="D88" s="38"/>
      <c r="E88" s="38"/>
      <c r="F88" s="38"/>
      <c r="G88" s="38"/>
      <c r="H88" s="38"/>
      <c r="I88" s="38"/>
      <c r="J88" s="38"/>
      <c r="K88" s="38"/>
      <c r="L88" s="55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38"/>
      <c r="E89" s="38"/>
      <c r="F89" s="27" t="str">
        <f>F12</f>
        <v>Český Těšín</v>
      </c>
      <c r="G89" s="38"/>
      <c r="H89" s="38"/>
      <c r="I89" s="32" t="s">
        <v>22</v>
      </c>
      <c r="J89" s="69" t="str">
        <f>IF(J12="","",J12)</f>
        <v>30. 7. 2025</v>
      </c>
      <c r="K89" s="38"/>
      <c r="L89" s="55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38"/>
      <c r="D90" s="38"/>
      <c r="E90" s="38"/>
      <c r="F90" s="38"/>
      <c r="G90" s="38"/>
      <c r="H90" s="38"/>
      <c r="I90" s="38"/>
      <c r="J90" s="38"/>
      <c r="K90" s="38"/>
      <c r="L90" s="55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25.65" customHeight="1">
      <c r="A91" s="38"/>
      <c r="B91" s="39"/>
      <c r="C91" s="32" t="s">
        <v>24</v>
      </c>
      <c r="D91" s="38"/>
      <c r="E91" s="38"/>
      <c r="F91" s="27" t="str">
        <f>E15</f>
        <v>Město Český Těšín</v>
      </c>
      <c r="G91" s="38"/>
      <c r="H91" s="38"/>
      <c r="I91" s="32" t="s">
        <v>31</v>
      </c>
      <c r="J91" s="36" t="str">
        <f>E21</f>
        <v>ŠNAPKA SLUŽBY s.r.o.</v>
      </c>
      <c r="K91" s="38"/>
      <c r="L91" s="55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29</v>
      </c>
      <c r="D92" s="38"/>
      <c r="E92" s="38"/>
      <c r="F92" s="27" t="str">
        <f>IF(E18="","",E18)</f>
        <v>Vyplň údaj</v>
      </c>
      <c r="G92" s="38"/>
      <c r="H92" s="38"/>
      <c r="I92" s="32" t="s">
        <v>35</v>
      </c>
      <c r="J92" s="36" t="str">
        <f>E24</f>
        <v>Ing. Ivan Šnapka</v>
      </c>
      <c r="K92" s="38"/>
      <c r="L92" s="55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38"/>
      <c r="D93" s="38"/>
      <c r="E93" s="38"/>
      <c r="F93" s="38"/>
      <c r="G93" s="38"/>
      <c r="H93" s="38"/>
      <c r="I93" s="38"/>
      <c r="J93" s="38"/>
      <c r="K93" s="38"/>
      <c r="L93" s="55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33" t="s">
        <v>93</v>
      </c>
      <c r="D94" s="125"/>
      <c r="E94" s="125"/>
      <c r="F94" s="125"/>
      <c r="G94" s="125"/>
      <c r="H94" s="125"/>
      <c r="I94" s="125"/>
      <c r="J94" s="134" t="s">
        <v>94</v>
      </c>
      <c r="K94" s="125"/>
      <c r="L94" s="55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38"/>
      <c r="D95" s="38"/>
      <c r="E95" s="38"/>
      <c r="F95" s="38"/>
      <c r="G95" s="38"/>
      <c r="H95" s="38"/>
      <c r="I95" s="38"/>
      <c r="J95" s="38"/>
      <c r="K95" s="38"/>
      <c r="L95" s="55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35" t="s">
        <v>95</v>
      </c>
      <c r="D96" s="38"/>
      <c r="E96" s="38"/>
      <c r="F96" s="38"/>
      <c r="G96" s="38"/>
      <c r="H96" s="38"/>
      <c r="I96" s="38"/>
      <c r="J96" s="96">
        <f>J137</f>
        <v>0</v>
      </c>
      <c r="K96" s="38"/>
      <c r="L96" s="55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9" t="s">
        <v>96</v>
      </c>
    </row>
    <row r="97" s="9" customFormat="1" ht="24.96" customHeight="1">
      <c r="A97" s="9"/>
      <c r="B97" s="136"/>
      <c r="C97" s="9"/>
      <c r="D97" s="137" t="s">
        <v>97</v>
      </c>
      <c r="E97" s="138"/>
      <c r="F97" s="138"/>
      <c r="G97" s="138"/>
      <c r="H97" s="138"/>
      <c r="I97" s="138"/>
      <c r="J97" s="139">
        <f>J138</f>
        <v>0</v>
      </c>
      <c r="K97" s="9"/>
      <c r="L97" s="136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40"/>
      <c r="C98" s="10"/>
      <c r="D98" s="141" t="s">
        <v>98</v>
      </c>
      <c r="E98" s="142"/>
      <c r="F98" s="142"/>
      <c r="G98" s="142"/>
      <c r="H98" s="142"/>
      <c r="I98" s="142"/>
      <c r="J98" s="143">
        <f>J139</f>
        <v>0</v>
      </c>
      <c r="K98" s="10"/>
      <c r="L98" s="14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40"/>
      <c r="C99" s="10"/>
      <c r="D99" s="141" t="s">
        <v>99</v>
      </c>
      <c r="E99" s="142"/>
      <c r="F99" s="142"/>
      <c r="G99" s="142"/>
      <c r="H99" s="142"/>
      <c r="I99" s="142"/>
      <c r="J99" s="143">
        <f>J216</f>
        <v>0</v>
      </c>
      <c r="K99" s="10"/>
      <c r="L99" s="14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40"/>
      <c r="C100" s="10"/>
      <c r="D100" s="141" t="s">
        <v>100</v>
      </c>
      <c r="E100" s="142"/>
      <c r="F100" s="142"/>
      <c r="G100" s="142"/>
      <c r="H100" s="142"/>
      <c r="I100" s="142"/>
      <c r="J100" s="143">
        <f>J229</f>
        <v>0</v>
      </c>
      <c r="K100" s="10"/>
      <c r="L100" s="14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40"/>
      <c r="C101" s="10"/>
      <c r="D101" s="141" t="s">
        <v>101</v>
      </c>
      <c r="E101" s="142"/>
      <c r="F101" s="142"/>
      <c r="G101" s="142"/>
      <c r="H101" s="142"/>
      <c r="I101" s="142"/>
      <c r="J101" s="143">
        <f>J232</f>
        <v>0</v>
      </c>
      <c r="K101" s="10"/>
      <c r="L101" s="14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40"/>
      <c r="C102" s="10"/>
      <c r="D102" s="141" t="s">
        <v>102</v>
      </c>
      <c r="E102" s="142"/>
      <c r="F102" s="142"/>
      <c r="G102" s="142"/>
      <c r="H102" s="142"/>
      <c r="I102" s="142"/>
      <c r="J102" s="143">
        <f>J247</f>
        <v>0</v>
      </c>
      <c r="K102" s="10"/>
      <c r="L102" s="14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40"/>
      <c r="C103" s="10"/>
      <c r="D103" s="141" t="s">
        <v>103</v>
      </c>
      <c r="E103" s="142"/>
      <c r="F103" s="142"/>
      <c r="G103" s="142"/>
      <c r="H103" s="142"/>
      <c r="I103" s="142"/>
      <c r="J103" s="143">
        <f>J258</f>
        <v>0</v>
      </c>
      <c r="K103" s="10"/>
      <c r="L103" s="14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40"/>
      <c r="C104" s="10"/>
      <c r="D104" s="141" t="s">
        <v>104</v>
      </c>
      <c r="E104" s="142"/>
      <c r="F104" s="142"/>
      <c r="G104" s="142"/>
      <c r="H104" s="142"/>
      <c r="I104" s="142"/>
      <c r="J104" s="143">
        <f>J267</f>
        <v>0</v>
      </c>
      <c r="K104" s="10"/>
      <c r="L104" s="14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40"/>
      <c r="C105" s="10"/>
      <c r="D105" s="141" t="s">
        <v>105</v>
      </c>
      <c r="E105" s="142"/>
      <c r="F105" s="142"/>
      <c r="G105" s="142"/>
      <c r="H105" s="142"/>
      <c r="I105" s="142"/>
      <c r="J105" s="143">
        <f>J305</f>
        <v>0</v>
      </c>
      <c r="K105" s="10"/>
      <c r="L105" s="14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40"/>
      <c r="C106" s="10"/>
      <c r="D106" s="141" t="s">
        <v>106</v>
      </c>
      <c r="E106" s="142"/>
      <c r="F106" s="142"/>
      <c r="G106" s="142"/>
      <c r="H106" s="142"/>
      <c r="I106" s="142"/>
      <c r="J106" s="143">
        <f>J321</f>
        <v>0</v>
      </c>
      <c r="K106" s="10"/>
      <c r="L106" s="14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9" customFormat="1" ht="24.96" customHeight="1">
      <c r="A107" s="9"/>
      <c r="B107" s="136"/>
      <c r="C107" s="9"/>
      <c r="D107" s="137" t="s">
        <v>107</v>
      </c>
      <c r="E107" s="138"/>
      <c r="F107" s="138"/>
      <c r="G107" s="138"/>
      <c r="H107" s="138"/>
      <c r="I107" s="138"/>
      <c r="J107" s="139">
        <f>J323</f>
        <v>0</v>
      </c>
      <c r="K107" s="9"/>
      <c r="L107" s="136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</row>
    <row r="108" s="10" customFormat="1" ht="19.92" customHeight="1">
      <c r="A108" s="10"/>
      <c r="B108" s="140"/>
      <c r="C108" s="10"/>
      <c r="D108" s="141" t="s">
        <v>108</v>
      </c>
      <c r="E108" s="142"/>
      <c r="F108" s="142"/>
      <c r="G108" s="142"/>
      <c r="H108" s="142"/>
      <c r="I108" s="142"/>
      <c r="J108" s="143">
        <f>J324</f>
        <v>0</v>
      </c>
      <c r="K108" s="10"/>
      <c r="L108" s="14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10" customFormat="1" ht="19.92" customHeight="1">
      <c r="A109" s="10"/>
      <c r="B109" s="140"/>
      <c r="C109" s="10"/>
      <c r="D109" s="141" t="s">
        <v>109</v>
      </c>
      <c r="E109" s="142"/>
      <c r="F109" s="142"/>
      <c r="G109" s="142"/>
      <c r="H109" s="142"/>
      <c r="I109" s="142"/>
      <c r="J109" s="143">
        <f>J329</f>
        <v>0</v>
      </c>
      <c r="K109" s="10"/>
      <c r="L109" s="14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10" customFormat="1" ht="19.92" customHeight="1">
      <c r="A110" s="10"/>
      <c r="B110" s="140"/>
      <c r="C110" s="10"/>
      <c r="D110" s="141" t="s">
        <v>110</v>
      </c>
      <c r="E110" s="142"/>
      <c r="F110" s="142"/>
      <c r="G110" s="142"/>
      <c r="H110" s="142"/>
      <c r="I110" s="142"/>
      <c r="J110" s="143">
        <f>J334</f>
        <v>0</v>
      </c>
      <c r="K110" s="10"/>
      <c r="L110" s="14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</row>
    <row r="111" s="9" customFormat="1" ht="24.96" customHeight="1">
      <c r="A111" s="9"/>
      <c r="B111" s="136"/>
      <c r="C111" s="9"/>
      <c r="D111" s="137" t="s">
        <v>111</v>
      </c>
      <c r="E111" s="138"/>
      <c r="F111" s="138"/>
      <c r="G111" s="138"/>
      <c r="H111" s="138"/>
      <c r="I111" s="138"/>
      <c r="J111" s="139">
        <f>J340</f>
        <v>0</v>
      </c>
      <c r="K111" s="9"/>
      <c r="L111" s="136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</row>
    <row r="112" s="10" customFormat="1" ht="19.92" customHeight="1">
      <c r="A112" s="10"/>
      <c r="B112" s="140"/>
      <c r="C112" s="10"/>
      <c r="D112" s="141" t="s">
        <v>112</v>
      </c>
      <c r="E112" s="142"/>
      <c r="F112" s="142"/>
      <c r="G112" s="142"/>
      <c r="H112" s="142"/>
      <c r="I112" s="142"/>
      <c r="J112" s="143">
        <f>J341</f>
        <v>0</v>
      </c>
      <c r="K112" s="10"/>
      <c r="L112" s="14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</row>
    <row r="113" s="10" customFormat="1" ht="19.92" customHeight="1">
      <c r="A113" s="10"/>
      <c r="B113" s="140"/>
      <c r="C113" s="10"/>
      <c r="D113" s="141" t="s">
        <v>113</v>
      </c>
      <c r="E113" s="142"/>
      <c r="F113" s="142"/>
      <c r="G113" s="142"/>
      <c r="H113" s="142"/>
      <c r="I113" s="142"/>
      <c r="J113" s="143">
        <f>J349</f>
        <v>0</v>
      </c>
      <c r="K113" s="10"/>
      <c r="L113" s="14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</row>
    <row r="114" s="10" customFormat="1" ht="19.92" customHeight="1">
      <c r="A114" s="10"/>
      <c r="B114" s="140"/>
      <c r="C114" s="10"/>
      <c r="D114" s="141" t="s">
        <v>114</v>
      </c>
      <c r="E114" s="142"/>
      <c r="F114" s="142"/>
      <c r="G114" s="142"/>
      <c r="H114" s="142"/>
      <c r="I114" s="142"/>
      <c r="J114" s="143">
        <f>J356</f>
        <v>0</v>
      </c>
      <c r="K114" s="10"/>
      <c r="L114" s="14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</row>
    <row r="115" s="10" customFormat="1" ht="19.92" customHeight="1">
      <c r="A115" s="10"/>
      <c r="B115" s="140"/>
      <c r="C115" s="10"/>
      <c r="D115" s="141" t="s">
        <v>115</v>
      </c>
      <c r="E115" s="142"/>
      <c r="F115" s="142"/>
      <c r="G115" s="142"/>
      <c r="H115" s="142"/>
      <c r="I115" s="142"/>
      <c r="J115" s="143">
        <f>J358</f>
        <v>0</v>
      </c>
      <c r="K115" s="10"/>
      <c r="L115" s="14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</row>
    <row r="116" s="10" customFormat="1" ht="19.92" customHeight="1">
      <c r="A116" s="10"/>
      <c r="B116" s="140"/>
      <c r="C116" s="10"/>
      <c r="D116" s="141" t="s">
        <v>116</v>
      </c>
      <c r="E116" s="142"/>
      <c r="F116" s="142"/>
      <c r="G116" s="142"/>
      <c r="H116" s="142"/>
      <c r="I116" s="142"/>
      <c r="J116" s="143">
        <f>J361</f>
        <v>0</v>
      </c>
      <c r="K116" s="10"/>
      <c r="L116" s="14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</row>
    <row r="117" s="10" customFormat="1" ht="19.92" customHeight="1">
      <c r="A117" s="10"/>
      <c r="B117" s="140"/>
      <c r="C117" s="10"/>
      <c r="D117" s="141" t="s">
        <v>117</v>
      </c>
      <c r="E117" s="142"/>
      <c r="F117" s="142"/>
      <c r="G117" s="142"/>
      <c r="H117" s="142"/>
      <c r="I117" s="142"/>
      <c r="J117" s="143">
        <f>J364</f>
        <v>0</v>
      </c>
      <c r="K117" s="10"/>
      <c r="L117" s="14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</row>
    <row r="118" s="2" customFormat="1" ht="21.84" customHeight="1">
      <c r="A118" s="38"/>
      <c r="B118" s="39"/>
      <c r="C118" s="38"/>
      <c r="D118" s="38"/>
      <c r="E118" s="38"/>
      <c r="F118" s="38"/>
      <c r="G118" s="38"/>
      <c r="H118" s="38"/>
      <c r="I118" s="38"/>
      <c r="J118" s="38"/>
      <c r="K118" s="38"/>
      <c r="L118" s="55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6.96" customHeight="1">
      <c r="A119" s="38"/>
      <c r="B119" s="60"/>
      <c r="C119" s="61"/>
      <c r="D119" s="61"/>
      <c r="E119" s="61"/>
      <c r="F119" s="61"/>
      <c r="G119" s="61"/>
      <c r="H119" s="61"/>
      <c r="I119" s="61"/>
      <c r="J119" s="61"/>
      <c r="K119" s="61"/>
      <c r="L119" s="55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3" s="2" customFormat="1" ht="6.96" customHeight="1">
      <c r="A123" s="38"/>
      <c r="B123" s="62"/>
      <c r="C123" s="63"/>
      <c r="D123" s="63"/>
      <c r="E123" s="63"/>
      <c r="F123" s="63"/>
      <c r="G123" s="63"/>
      <c r="H123" s="63"/>
      <c r="I123" s="63"/>
      <c r="J123" s="63"/>
      <c r="K123" s="63"/>
      <c r="L123" s="55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</row>
    <row r="124" s="2" customFormat="1" ht="24.96" customHeight="1">
      <c r="A124" s="38"/>
      <c r="B124" s="39"/>
      <c r="C124" s="23" t="s">
        <v>118</v>
      </c>
      <c r="D124" s="38"/>
      <c r="E124" s="38"/>
      <c r="F124" s="38"/>
      <c r="G124" s="38"/>
      <c r="H124" s="38"/>
      <c r="I124" s="38"/>
      <c r="J124" s="38"/>
      <c r="K124" s="38"/>
      <c r="L124" s="55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</row>
    <row r="125" s="2" customFormat="1" ht="6.96" customHeight="1">
      <c r="A125" s="38"/>
      <c r="B125" s="39"/>
      <c r="C125" s="38"/>
      <c r="D125" s="38"/>
      <c r="E125" s="38"/>
      <c r="F125" s="38"/>
      <c r="G125" s="38"/>
      <c r="H125" s="38"/>
      <c r="I125" s="38"/>
      <c r="J125" s="38"/>
      <c r="K125" s="38"/>
      <c r="L125" s="55"/>
      <c r="S125" s="38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</row>
    <row r="126" s="2" customFormat="1" ht="12" customHeight="1">
      <c r="A126" s="38"/>
      <c r="B126" s="39"/>
      <c r="C126" s="32" t="s">
        <v>16</v>
      </c>
      <c r="D126" s="38"/>
      <c r="E126" s="38"/>
      <c r="F126" s="38"/>
      <c r="G126" s="38"/>
      <c r="H126" s="38"/>
      <c r="I126" s="38"/>
      <c r="J126" s="38"/>
      <c r="K126" s="38"/>
      <c r="L126" s="55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</row>
    <row r="127" s="2" customFormat="1" ht="16.5" customHeight="1">
      <c r="A127" s="38"/>
      <c r="B127" s="39"/>
      <c r="C127" s="38"/>
      <c r="D127" s="38"/>
      <c r="E127" s="117" t="str">
        <f>E7</f>
        <v>Revitalizace plochy u OC na ul. Koperníkova</v>
      </c>
      <c r="F127" s="32"/>
      <c r="G127" s="32"/>
      <c r="H127" s="32"/>
      <c r="I127" s="38"/>
      <c r="J127" s="38"/>
      <c r="K127" s="38"/>
      <c r="L127" s="55"/>
      <c r="S127" s="38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</row>
    <row r="128" s="2" customFormat="1" ht="12" customHeight="1">
      <c r="A128" s="38"/>
      <c r="B128" s="39"/>
      <c r="C128" s="32" t="s">
        <v>90</v>
      </c>
      <c r="D128" s="38"/>
      <c r="E128" s="38"/>
      <c r="F128" s="38"/>
      <c r="G128" s="38"/>
      <c r="H128" s="38"/>
      <c r="I128" s="38"/>
      <c r="J128" s="38"/>
      <c r="K128" s="38"/>
      <c r="L128" s="55"/>
      <c r="S128" s="38"/>
      <c r="T128" s="38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</row>
    <row r="129" s="2" customFormat="1" ht="16.5" customHeight="1">
      <c r="A129" s="38"/>
      <c r="B129" s="39"/>
      <c r="C129" s="38"/>
      <c r="D129" s="38"/>
      <c r="E129" s="67" t="str">
        <f>E9</f>
        <v>SO 101 - Zpevněná plocha</v>
      </c>
      <c r="F129" s="38"/>
      <c r="G129" s="38"/>
      <c r="H129" s="38"/>
      <c r="I129" s="38"/>
      <c r="J129" s="38"/>
      <c r="K129" s="38"/>
      <c r="L129" s="55"/>
      <c r="S129" s="38"/>
      <c r="T129" s="38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</row>
    <row r="130" s="2" customFormat="1" ht="6.96" customHeight="1">
      <c r="A130" s="38"/>
      <c r="B130" s="39"/>
      <c r="C130" s="38"/>
      <c r="D130" s="38"/>
      <c r="E130" s="38"/>
      <c r="F130" s="38"/>
      <c r="G130" s="38"/>
      <c r="H130" s="38"/>
      <c r="I130" s="38"/>
      <c r="J130" s="38"/>
      <c r="K130" s="38"/>
      <c r="L130" s="55"/>
      <c r="S130" s="38"/>
      <c r="T130" s="38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</row>
    <row r="131" s="2" customFormat="1" ht="12" customHeight="1">
      <c r="A131" s="38"/>
      <c r="B131" s="39"/>
      <c r="C131" s="32" t="s">
        <v>20</v>
      </c>
      <c r="D131" s="38"/>
      <c r="E131" s="38"/>
      <c r="F131" s="27" t="str">
        <f>F12</f>
        <v>Český Těšín</v>
      </c>
      <c r="G131" s="38"/>
      <c r="H131" s="38"/>
      <c r="I131" s="32" t="s">
        <v>22</v>
      </c>
      <c r="J131" s="69" t="str">
        <f>IF(J12="","",J12)</f>
        <v>30. 7. 2025</v>
      </c>
      <c r="K131" s="38"/>
      <c r="L131" s="55"/>
      <c r="S131" s="38"/>
      <c r="T131" s="38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</row>
    <row r="132" s="2" customFormat="1" ht="6.96" customHeight="1">
      <c r="A132" s="38"/>
      <c r="B132" s="39"/>
      <c r="C132" s="38"/>
      <c r="D132" s="38"/>
      <c r="E132" s="38"/>
      <c r="F132" s="38"/>
      <c r="G132" s="38"/>
      <c r="H132" s="38"/>
      <c r="I132" s="38"/>
      <c r="J132" s="38"/>
      <c r="K132" s="38"/>
      <c r="L132" s="55"/>
      <c r="S132" s="38"/>
      <c r="T132" s="38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</row>
    <row r="133" s="2" customFormat="1" ht="25.65" customHeight="1">
      <c r="A133" s="38"/>
      <c r="B133" s="39"/>
      <c r="C133" s="32" t="s">
        <v>24</v>
      </c>
      <c r="D133" s="38"/>
      <c r="E133" s="38"/>
      <c r="F133" s="27" t="str">
        <f>E15</f>
        <v>Město Český Těšín</v>
      </c>
      <c r="G133" s="38"/>
      <c r="H133" s="38"/>
      <c r="I133" s="32" t="s">
        <v>31</v>
      </c>
      <c r="J133" s="36" t="str">
        <f>E21</f>
        <v>ŠNAPKA SLUŽBY s.r.o.</v>
      </c>
      <c r="K133" s="38"/>
      <c r="L133" s="55"/>
      <c r="S133" s="38"/>
      <c r="T133" s="38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</row>
    <row r="134" s="2" customFormat="1" ht="15.15" customHeight="1">
      <c r="A134" s="38"/>
      <c r="B134" s="39"/>
      <c r="C134" s="32" t="s">
        <v>29</v>
      </c>
      <c r="D134" s="38"/>
      <c r="E134" s="38"/>
      <c r="F134" s="27" t="str">
        <f>IF(E18="","",E18)</f>
        <v>Vyplň údaj</v>
      </c>
      <c r="G134" s="38"/>
      <c r="H134" s="38"/>
      <c r="I134" s="32" t="s">
        <v>35</v>
      </c>
      <c r="J134" s="36" t="str">
        <f>E24</f>
        <v>Ing. Ivan Šnapka</v>
      </c>
      <c r="K134" s="38"/>
      <c r="L134" s="55"/>
      <c r="S134" s="38"/>
      <c r="T134" s="3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</row>
    <row r="135" s="2" customFormat="1" ht="10.32" customHeight="1">
      <c r="A135" s="38"/>
      <c r="B135" s="39"/>
      <c r="C135" s="38"/>
      <c r="D135" s="38"/>
      <c r="E135" s="38"/>
      <c r="F135" s="38"/>
      <c r="G135" s="38"/>
      <c r="H135" s="38"/>
      <c r="I135" s="38"/>
      <c r="J135" s="38"/>
      <c r="K135" s="38"/>
      <c r="L135" s="55"/>
      <c r="S135" s="38"/>
      <c r="T135" s="38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</row>
    <row r="136" s="11" customFormat="1" ht="29.28" customHeight="1">
      <c r="A136" s="144"/>
      <c r="B136" s="145"/>
      <c r="C136" s="146" t="s">
        <v>119</v>
      </c>
      <c r="D136" s="147" t="s">
        <v>63</v>
      </c>
      <c r="E136" s="147" t="s">
        <v>59</v>
      </c>
      <c r="F136" s="147" t="s">
        <v>60</v>
      </c>
      <c r="G136" s="147" t="s">
        <v>120</v>
      </c>
      <c r="H136" s="147" t="s">
        <v>121</v>
      </c>
      <c r="I136" s="147" t="s">
        <v>122</v>
      </c>
      <c r="J136" s="147" t="s">
        <v>94</v>
      </c>
      <c r="K136" s="148" t="s">
        <v>123</v>
      </c>
      <c r="L136" s="149"/>
      <c r="M136" s="86" t="s">
        <v>1</v>
      </c>
      <c r="N136" s="87" t="s">
        <v>42</v>
      </c>
      <c r="O136" s="87" t="s">
        <v>124</v>
      </c>
      <c r="P136" s="87" t="s">
        <v>125</v>
      </c>
      <c r="Q136" s="87" t="s">
        <v>126</v>
      </c>
      <c r="R136" s="87" t="s">
        <v>127</v>
      </c>
      <c r="S136" s="87" t="s">
        <v>128</v>
      </c>
      <c r="T136" s="88" t="s">
        <v>129</v>
      </c>
      <c r="U136" s="144"/>
      <c r="V136" s="144"/>
      <c r="W136" s="144"/>
      <c r="X136" s="144"/>
      <c r="Y136" s="144"/>
      <c r="Z136" s="144"/>
      <c r="AA136" s="144"/>
      <c r="AB136" s="144"/>
      <c r="AC136" s="144"/>
      <c r="AD136" s="144"/>
      <c r="AE136" s="144"/>
    </row>
    <row r="137" s="2" customFormat="1" ht="22.8" customHeight="1">
      <c r="A137" s="38"/>
      <c r="B137" s="39"/>
      <c r="C137" s="93" t="s">
        <v>130</v>
      </c>
      <c r="D137" s="38"/>
      <c r="E137" s="38"/>
      <c r="F137" s="38"/>
      <c r="G137" s="38"/>
      <c r="H137" s="38"/>
      <c r="I137" s="38"/>
      <c r="J137" s="150">
        <f>BK137</f>
        <v>0</v>
      </c>
      <c r="K137" s="38"/>
      <c r="L137" s="39"/>
      <c r="M137" s="89"/>
      <c r="N137" s="73"/>
      <c r="O137" s="90"/>
      <c r="P137" s="151">
        <f>P138+P323+P340</f>
        <v>0</v>
      </c>
      <c r="Q137" s="90"/>
      <c r="R137" s="151">
        <f>R138+R323+R340</f>
        <v>444.73740034000002</v>
      </c>
      <c r="S137" s="90"/>
      <c r="T137" s="152">
        <f>T138+T323+T340</f>
        <v>403.77155499999998</v>
      </c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T137" s="19" t="s">
        <v>77</v>
      </c>
      <c r="AU137" s="19" t="s">
        <v>96</v>
      </c>
      <c r="BK137" s="153">
        <f>BK138+BK323+BK340</f>
        <v>0</v>
      </c>
    </row>
    <row r="138" s="12" customFormat="1" ht="25.92" customHeight="1">
      <c r="A138" s="12"/>
      <c r="B138" s="154"/>
      <c r="C138" s="12"/>
      <c r="D138" s="155" t="s">
        <v>77</v>
      </c>
      <c r="E138" s="156" t="s">
        <v>131</v>
      </c>
      <c r="F138" s="156" t="s">
        <v>132</v>
      </c>
      <c r="G138" s="12"/>
      <c r="H138" s="12"/>
      <c r="I138" s="157"/>
      <c r="J138" s="158">
        <f>BK138</f>
        <v>0</v>
      </c>
      <c r="K138" s="12"/>
      <c r="L138" s="154"/>
      <c r="M138" s="159"/>
      <c r="N138" s="160"/>
      <c r="O138" s="160"/>
      <c r="P138" s="161">
        <f>P139+P216+P229+P232+P247+P258+P267+P305+P321</f>
        <v>0</v>
      </c>
      <c r="Q138" s="160"/>
      <c r="R138" s="161">
        <f>R139+R216+R229+R232+R247+R258+R267+R305+R321</f>
        <v>443.97152696000001</v>
      </c>
      <c r="S138" s="160"/>
      <c r="T138" s="162">
        <f>T139+T216+T229+T232+T247+T258+T267+T305+T321</f>
        <v>403.77155499999998</v>
      </c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R138" s="155" t="s">
        <v>86</v>
      </c>
      <c r="AT138" s="163" t="s">
        <v>77</v>
      </c>
      <c r="AU138" s="163" t="s">
        <v>78</v>
      </c>
      <c r="AY138" s="155" t="s">
        <v>133</v>
      </c>
      <c r="BK138" s="164">
        <f>BK139+BK216+BK229+BK232+BK247+BK258+BK267+BK305+BK321</f>
        <v>0</v>
      </c>
    </row>
    <row r="139" s="12" customFormat="1" ht="22.8" customHeight="1">
      <c r="A139" s="12"/>
      <c r="B139" s="154"/>
      <c r="C139" s="12"/>
      <c r="D139" s="155" t="s">
        <v>77</v>
      </c>
      <c r="E139" s="165" t="s">
        <v>86</v>
      </c>
      <c r="F139" s="165" t="s">
        <v>134</v>
      </c>
      <c r="G139" s="12"/>
      <c r="H139" s="12"/>
      <c r="I139" s="157"/>
      <c r="J139" s="166">
        <f>BK139</f>
        <v>0</v>
      </c>
      <c r="K139" s="12"/>
      <c r="L139" s="154"/>
      <c r="M139" s="159"/>
      <c r="N139" s="160"/>
      <c r="O139" s="160"/>
      <c r="P139" s="161">
        <f>SUM(P140:P215)</f>
        <v>0</v>
      </c>
      <c r="Q139" s="160"/>
      <c r="R139" s="161">
        <f>SUM(R140:R215)</f>
        <v>116.36913</v>
      </c>
      <c r="S139" s="160"/>
      <c r="T139" s="162">
        <f>SUM(T140:T215)</f>
        <v>381.02455499999996</v>
      </c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R139" s="155" t="s">
        <v>86</v>
      </c>
      <c r="AT139" s="163" t="s">
        <v>77</v>
      </c>
      <c r="AU139" s="163" t="s">
        <v>86</v>
      </c>
      <c r="AY139" s="155" t="s">
        <v>133</v>
      </c>
      <c r="BK139" s="164">
        <f>SUM(BK140:BK215)</f>
        <v>0</v>
      </c>
    </row>
    <row r="140" s="2" customFormat="1" ht="21.75" customHeight="1">
      <c r="A140" s="38"/>
      <c r="B140" s="167"/>
      <c r="C140" s="168" t="s">
        <v>86</v>
      </c>
      <c r="D140" s="168" t="s">
        <v>135</v>
      </c>
      <c r="E140" s="169" t="s">
        <v>136</v>
      </c>
      <c r="F140" s="170" t="s">
        <v>137</v>
      </c>
      <c r="G140" s="171" t="s">
        <v>138</v>
      </c>
      <c r="H140" s="172">
        <v>24</v>
      </c>
      <c r="I140" s="173"/>
      <c r="J140" s="174">
        <f>ROUND(I140*H140,2)</f>
        <v>0</v>
      </c>
      <c r="K140" s="170" t="s">
        <v>139</v>
      </c>
      <c r="L140" s="39"/>
      <c r="M140" s="175" t="s">
        <v>1</v>
      </c>
      <c r="N140" s="176" t="s">
        <v>43</v>
      </c>
      <c r="O140" s="77"/>
      <c r="P140" s="177">
        <f>O140*H140</f>
        <v>0</v>
      </c>
      <c r="Q140" s="177">
        <v>0</v>
      </c>
      <c r="R140" s="177">
        <f>Q140*H140</f>
        <v>0</v>
      </c>
      <c r="S140" s="177">
        <v>0</v>
      </c>
      <c r="T140" s="178">
        <f>S140*H140</f>
        <v>0</v>
      </c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R140" s="179" t="s">
        <v>140</v>
      </c>
      <c r="AT140" s="179" t="s">
        <v>135</v>
      </c>
      <c r="AU140" s="179" t="s">
        <v>88</v>
      </c>
      <c r="AY140" s="19" t="s">
        <v>133</v>
      </c>
      <c r="BE140" s="180">
        <f>IF(N140="základní",J140,0)</f>
        <v>0</v>
      </c>
      <c r="BF140" s="180">
        <f>IF(N140="snížená",J140,0)</f>
        <v>0</v>
      </c>
      <c r="BG140" s="180">
        <f>IF(N140="zákl. přenesená",J140,0)</f>
        <v>0</v>
      </c>
      <c r="BH140" s="180">
        <f>IF(N140="sníž. přenesená",J140,0)</f>
        <v>0</v>
      </c>
      <c r="BI140" s="180">
        <f>IF(N140="nulová",J140,0)</f>
        <v>0</v>
      </c>
      <c r="BJ140" s="19" t="s">
        <v>86</v>
      </c>
      <c r="BK140" s="180">
        <f>ROUND(I140*H140,2)</f>
        <v>0</v>
      </c>
      <c r="BL140" s="19" t="s">
        <v>140</v>
      </c>
      <c r="BM140" s="179" t="s">
        <v>141</v>
      </c>
    </row>
    <row r="141" s="13" customFormat="1">
      <c r="A141" s="13"/>
      <c r="B141" s="181"/>
      <c r="C141" s="13"/>
      <c r="D141" s="182" t="s">
        <v>142</v>
      </c>
      <c r="E141" s="183" t="s">
        <v>1</v>
      </c>
      <c r="F141" s="184" t="s">
        <v>143</v>
      </c>
      <c r="G141" s="13"/>
      <c r="H141" s="185">
        <v>24</v>
      </c>
      <c r="I141" s="186"/>
      <c r="J141" s="13"/>
      <c r="K141" s="13"/>
      <c r="L141" s="181"/>
      <c r="M141" s="187"/>
      <c r="N141" s="188"/>
      <c r="O141" s="188"/>
      <c r="P141" s="188"/>
      <c r="Q141" s="188"/>
      <c r="R141" s="188"/>
      <c r="S141" s="188"/>
      <c r="T141" s="189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183" t="s">
        <v>142</v>
      </c>
      <c r="AU141" s="183" t="s">
        <v>88</v>
      </c>
      <c r="AV141" s="13" t="s">
        <v>88</v>
      </c>
      <c r="AW141" s="13" t="s">
        <v>34</v>
      </c>
      <c r="AX141" s="13" t="s">
        <v>86</v>
      </c>
      <c r="AY141" s="183" t="s">
        <v>133</v>
      </c>
    </row>
    <row r="142" s="2" customFormat="1" ht="24.15" customHeight="1">
      <c r="A142" s="38"/>
      <c r="B142" s="167"/>
      <c r="C142" s="168" t="s">
        <v>88</v>
      </c>
      <c r="D142" s="168" t="s">
        <v>135</v>
      </c>
      <c r="E142" s="169" t="s">
        <v>144</v>
      </c>
      <c r="F142" s="170" t="s">
        <v>145</v>
      </c>
      <c r="G142" s="171" t="s">
        <v>138</v>
      </c>
      <c r="H142" s="172">
        <v>11.365</v>
      </c>
      <c r="I142" s="173"/>
      <c r="J142" s="174">
        <f>ROUND(I142*H142,2)</f>
        <v>0</v>
      </c>
      <c r="K142" s="170" t="s">
        <v>139</v>
      </c>
      <c r="L142" s="39"/>
      <c r="M142" s="175" t="s">
        <v>1</v>
      </c>
      <c r="N142" s="176" t="s">
        <v>43</v>
      </c>
      <c r="O142" s="77"/>
      <c r="P142" s="177">
        <f>O142*H142</f>
        <v>0</v>
      </c>
      <c r="Q142" s="177">
        <v>0</v>
      </c>
      <c r="R142" s="177">
        <f>Q142*H142</f>
        <v>0</v>
      </c>
      <c r="S142" s="177">
        <v>0.255</v>
      </c>
      <c r="T142" s="178">
        <f>S142*H142</f>
        <v>2.898075</v>
      </c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R142" s="179" t="s">
        <v>140</v>
      </c>
      <c r="AT142" s="179" t="s">
        <v>135</v>
      </c>
      <c r="AU142" s="179" t="s">
        <v>88</v>
      </c>
      <c r="AY142" s="19" t="s">
        <v>133</v>
      </c>
      <c r="BE142" s="180">
        <f>IF(N142="základní",J142,0)</f>
        <v>0</v>
      </c>
      <c r="BF142" s="180">
        <f>IF(N142="snížená",J142,0)</f>
        <v>0</v>
      </c>
      <c r="BG142" s="180">
        <f>IF(N142="zákl. přenesená",J142,0)</f>
        <v>0</v>
      </c>
      <c r="BH142" s="180">
        <f>IF(N142="sníž. přenesená",J142,0)</f>
        <v>0</v>
      </c>
      <c r="BI142" s="180">
        <f>IF(N142="nulová",J142,0)</f>
        <v>0</v>
      </c>
      <c r="BJ142" s="19" t="s">
        <v>86</v>
      </c>
      <c r="BK142" s="180">
        <f>ROUND(I142*H142,2)</f>
        <v>0</v>
      </c>
      <c r="BL142" s="19" t="s">
        <v>140</v>
      </c>
      <c r="BM142" s="179" t="s">
        <v>146</v>
      </c>
    </row>
    <row r="143" s="13" customFormat="1">
      <c r="A143" s="13"/>
      <c r="B143" s="181"/>
      <c r="C143" s="13"/>
      <c r="D143" s="182" t="s">
        <v>142</v>
      </c>
      <c r="E143" s="183" t="s">
        <v>1</v>
      </c>
      <c r="F143" s="184" t="s">
        <v>147</v>
      </c>
      <c r="G143" s="13"/>
      <c r="H143" s="185">
        <v>11.365</v>
      </c>
      <c r="I143" s="186"/>
      <c r="J143" s="13"/>
      <c r="K143" s="13"/>
      <c r="L143" s="181"/>
      <c r="M143" s="187"/>
      <c r="N143" s="188"/>
      <c r="O143" s="188"/>
      <c r="P143" s="188"/>
      <c r="Q143" s="188"/>
      <c r="R143" s="188"/>
      <c r="S143" s="188"/>
      <c r="T143" s="189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183" t="s">
        <v>142</v>
      </c>
      <c r="AU143" s="183" t="s">
        <v>88</v>
      </c>
      <c r="AV143" s="13" t="s">
        <v>88</v>
      </c>
      <c r="AW143" s="13" t="s">
        <v>34</v>
      </c>
      <c r="AX143" s="13" t="s">
        <v>86</v>
      </c>
      <c r="AY143" s="183" t="s">
        <v>133</v>
      </c>
    </row>
    <row r="144" s="2" customFormat="1" ht="33" customHeight="1">
      <c r="A144" s="38"/>
      <c r="B144" s="167"/>
      <c r="C144" s="168" t="s">
        <v>148</v>
      </c>
      <c r="D144" s="168" t="s">
        <v>135</v>
      </c>
      <c r="E144" s="169" t="s">
        <v>149</v>
      </c>
      <c r="F144" s="170" t="s">
        <v>150</v>
      </c>
      <c r="G144" s="171" t="s">
        <v>138</v>
      </c>
      <c r="H144" s="172">
        <v>310.72699999999998</v>
      </c>
      <c r="I144" s="173"/>
      <c r="J144" s="174">
        <f>ROUND(I144*H144,2)</f>
        <v>0</v>
      </c>
      <c r="K144" s="170" t="s">
        <v>139</v>
      </c>
      <c r="L144" s="39"/>
      <c r="M144" s="175" t="s">
        <v>1</v>
      </c>
      <c r="N144" s="176" t="s">
        <v>43</v>
      </c>
      <c r="O144" s="77"/>
      <c r="P144" s="177">
        <f>O144*H144</f>
        <v>0</v>
      </c>
      <c r="Q144" s="177">
        <v>0</v>
      </c>
      <c r="R144" s="177">
        <f>Q144*H144</f>
        <v>0</v>
      </c>
      <c r="S144" s="177">
        <v>0.40000000000000002</v>
      </c>
      <c r="T144" s="178">
        <f>S144*H144</f>
        <v>124.29079999999999</v>
      </c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R144" s="179" t="s">
        <v>140</v>
      </c>
      <c r="AT144" s="179" t="s">
        <v>135</v>
      </c>
      <c r="AU144" s="179" t="s">
        <v>88</v>
      </c>
      <c r="AY144" s="19" t="s">
        <v>133</v>
      </c>
      <c r="BE144" s="180">
        <f>IF(N144="základní",J144,0)</f>
        <v>0</v>
      </c>
      <c r="BF144" s="180">
        <f>IF(N144="snížená",J144,0)</f>
        <v>0</v>
      </c>
      <c r="BG144" s="180">
        <f>IF(N144="zákl. přenesená",J144,0)</f>
        <v>0</v>
      </c>
      <c r="BH144" s="180">
        <f>IF(N144="sníž. přenesená",J144,0)</f>
        <v>0</v>
      </c>
      <c r="BI144" s="180">
        <f>IF(N144="nulová",J144,0)</f>
        <v>0</v>
      </c>
      <c r="BJ144" s="19" t="s">
        <v>86</v>
      </c>
      <c r="BK144" s="180">
        <f>ROUND(I144*H144,2)</f>
        <v>0</v>
      </c>
      <c r="BL144" s="19" t="s">
        <v>140</v>
      </c>
      <c r="BM144" s="179" t="s">
        <v>151</v>
      </c>
    </row>
    <row r="145" s="13" customFormat="1">
      <c r="A145" s="13"/>
      <c r="B145" s="181"/>
      <c r="C145" s="13"/>
      <c r="D145" s="182" t="s">
        <v>142</v>
      </c>
      <c r="E145" s="183" t="s">
        <v>1</v>
      </c>
      <c r="F145" s="184" t="s">
        <v>152</v>
      </c>
      <c r="G145" s="13"/>
      <c r="H145" s="185">
        <v>310.72699999999998</v>
      </c>
      <c r="I145" s="186"/>
      <c r="J145" s="13"/>
      <c r="K145" s="13"/>
      <c r="L145" s="181"/>
      <c r="M145" s="187"/>
      <c r="N145" s="188"/>
      <c r="O145" s="188"/>
      <c r="P145" s="188"/>
      <c r="Q145" s="188"/>
      <c r="R145" s="188"/>
      <c r="S145" s="188"/>
      <c r="T145" s="189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183" t="s">
        <v>142</v>
      </c>
      <c r="AU145" s="183" t="s">
        <v>88</v>
      </c>
      <c r="AV145" s="13" t="s">
        <v>88</v>
      </c>
      <c r="AW145" s="13" t="s">
        <v>34</v>
      </c>
      <c r="AX145" s="13" t="s">
        <v>86</v>
      </c>
      <c r="AY145" s="183" t="s">
        <v>133</v>
      </c>
    </row>
    <row r="146" s="2" customFormat="1" ht="33" customHeight="1">
      <c r="A146" s="38"/>
      <c r="B146" s="167"/>
      <c r="C146" s="168" t="s">
        <v>140</v>
      </c>
      <c r="D146" s="168" t="s">
        <v>135</v>
      </c>
      <c r="E146" s="169" t="s">
        <v>153</v>
      </c>
      <c r="F146" s="170" t="s">
        <v>154</v>
      </c>
      <c r="G146" s="171" t="s">
        <v>138</v>
      </c>
      <c r="H146" s="172">
        <v>11.365</v>
      </c>
      <c r="I146" s="173"/>
      <c r="J146" s="174">
        <f>ROUND(I146*H146,2)</f>
        <v>0</v>
      </c>
      <c r="K146" s="170" t="s">
        <v>139</v>
      </c>
      <c r="L146" s="39"/>
      <c r="M146" s="175" t="s">
        <v>1</v>
      </c>
      <c r="N146" s="176" t="s">
        <v>43</v>
      </c>
      <c r="O146" s="77"/>
      <c r="P146" s="177">
        <f>O146*H146</f>
        <v>0</v>
      </c>
      <c r="Q146" s="177">
        <v>0</v>
      </c>
      <c r="R146" s="177">
        <f>Q146*H146</f>
        <v>0</v>
      </c>
      <c r="S146" s="177">
        <v>0.44</v>
      </c>
      <c r="T146" s="178">
        <f>S146*H146</f>
        <v>5.0006000000000004</v>
      </c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R146" s="179" t="s">
        <v>140</v>
      </c>
      <c r="AT146" s="179" t="s">
        <v>135</v>
      </c>
      <c r="AU146" s="179" t="s">
        <v>88</v>
      </c>
      <c r="AY146" s="19" t="s">
        <v>133</v>
      </c>
      <c r="BE146" s="180">
        <f>IF(N146="základní",J146,0)</f>
        <v>0</v>
      </c>
      <c r="BF146" s="180">
        <f>IF(N146="snížená",J146,0)</f>
        <v>0</v>
      </c>
      <c r="BG146" s="180">
        <f>IF(N146="zákl. přenesená",J146,0)</f>
        <v>0</v>
      </c>
      <c r="BH146" s="180">
        <f>IF(N146="sníž. přenesená",J146,0)</f>
        <v>0</v>
      </c>
      <c r="BI146" s="180">
        <f>IF(N146="nulová",J146,0)</f>
        <v>0</v>
      </c>
      <c r="BJ146" s="19" t="s">
        <v>86</v>
      </c>
      <c r="BK146" s="180">
        <f>ROUND(I146*H146,2)</f>
        <v>0</v>
      </c>
      <c r="BL146" s="19" t="s">
        <v>140</v>
      </c>
      <c r="BM146" s="179" t="s">
        <v>155</v>
      </c>
    </row>
    <row r="147" s="13" customFormat="1">
      <c r="A147" s="13"/>
      <c r="B147" s="181"/>
      <c r="C147" s="13"/>
      <c r="D147" s="182" t="s">
        <v>142</v>
      </c>
      <c r="E147" s="183" t="s">
        <v>1</v>
      </c>
      <c r="F147" s="184" t="s">
        <v>147</v>
      </c>
      <c r="G147" s="13"/>
      <c r="H147" s="185">
        <v>11.365</v>
      </c>
      <c r="I147" s="186"/>
      <c r="J147" s="13"/>
      <c r="K147" s="13"/>
      <c r="L147" s="181"/>
      <c r="M147" s="187"/>
      <c r="N147" s="188"/>
      <c r="O147" s="188"/>
      <c r="P147" s="188"/>
      <c r="Q147" s="188"/>
      <c r="R147" s="188"/>
      <c r="S147" s="188"/>
      <c r="T147" s="189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183" t="s">
        <v>142</v>
      </c>
      <c r="AU147" s="183" t="s">
        <v>88</v>
      </c>
      <c r="AV147" s="13" t="s">
        <v>88</v>
      </c>
      <c r="AW147" s="13" t="s">
        <v>34</v>
      </c>
      <c r="AX147" s="13" t="s">
        <v>86</v>
      </c>
      <c r="AY147" s="183" t="s">
        <v>133</v>
      </c>
    </row>
    <row r="148" s="2" customFormat="1" ht="33" customHeight="1">
      <c r="A148" s="38"/>
      <c r="B148" s="167"/>
      <c r="C148" s="168" t="s">
        <v>156</v>
      </c>
      <c r="D148" s="168" t="s">
        <v>135</v>
      </c>
      <c r="E148" s="169" t="s">
        <v>157</v>
      </c>
      <c r="F148" s="170" t="s">
        <v>158</v>
      </c>
      <c r="G148" s="171" t="s">
        <v>138</v>
      </c>
      <c r="H148" s="172">
        <v>553.61000000000001</v>
      </c>
      <c r="I148" s="173"/>
      <c r="J148" s="174">
        <f>ROUND(I148*H148,2)</f>
        <v>0</v>
      </c>
      <c r="K148" s="170" t="s">
        <v>139</v>
      </c>
      <c r="L148" s="39"/>
      <c r="M148" s="175" t="s">
        <v>1</v>
      </c>
      <c r="N148" s="176" t="s">
        <v>43</v>
      </c>
      <c r="O148" s="77"/>
      <c r="P148" s="177">
        <f>O148*H148</f>
        <v>0</v>
      </c>
      <c r="Q148" s="177">
        <v>0</v>
      </c>
      <c r="R148" s="177">
        <f>Q148*H148</f>
        <v>0</v>
      </c>
      <c r="S148" s="177">
        <v>0.33000000000000002</v>
      </c>
      <c r="T148" s="178">
        <f>S148*H148</f>
        <v>182.69130000000001</v>
      </c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R148" s="179" t="s">
        <v>140</v>
      </c>
      <c r="AT148" s="179" t="s">
        <v>135</v>
      </c>
      <c r="AU148" s="179" t="s">
        <v>88</v>
      </c>
      <c r="AY148" s="19" t="s">
        <v>133</v>
      </c>
      <c r="BE148" s="180">
        <f>IF(N148="základní",J148,0)</f>
        <v>0</v>
      </c>
      <c r="BF148" s="180">
        <f>IF(N148="snížená",J148,0)</f>
        <v>0</v>
      </c>
      <c r="BG148" s="180">
        <f>IF(N148="zákl. přenesená",J148,0)</f>
        <v>0</v>
      </c>
      <c r="BH148" s="180">
        <f>IF(N148="sníž. přenesená",J148,0)</f>
        <v>0</v>
      </c>
      <c r="BI148" s="180">
        <f>IF(N148="nulová",J148,0)</f>
        <v>0</v>
      </c>
      <c r="BJ148" s="19" t="s">
        <v>86</v>
      </c>
      <c r="BK148" s="180">
        <f>ROUND(I148*H148,2)</f>
        <v>0</v>
      </c>
      <c r="BL148" s="19" t="s">
        <v>140</v>
      </c>
      <c r="BM148" s="179" t="s">
        <v>159</v>
      </c>
    </row>
    <row r="149" s="13" customFormat="1">
      <c r="A149" s="13"/>
      <c r="B149" s="181"/>
      <c r="C149" s="13"/>
      <c r="D149" s="182" t="s">
        <v>142</v>
      </c>
      <c r="E149" s="183" t="s">
        <v>1</v>
      </c>
      <c r="F149" s="184" t="s">
        <v>160</v>
      </c>
      <c r="G149" s="13"/>
      <c r="H149" s="185">
        <v>553.61000000000001</v>
      </c>
      <c r="I149" s="186"/>
      <c r="J149" s="13"/>
      <c r="K149" s="13"/>
      <c r="L149" s="181"/>
      <c r="M149" s="187"/>
      <c r="N149" s="188"/>
      <c r="O149" s="188"/>
      <c r="P149" s="188"/>
      <c r="Q149" s="188"/>
      <c r="R149" s="188"/>
      <c r="S149" s="188"/>
      <c r="T149" s="189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183" t="s">
        <v>142</v>
      </c>
      <c r="AU149" s="183" t="s">
        <v>88</v>
      </c>
      <c r="AV149" s="13" t="s">
        <v>88</v>
      </c>
      <c r="AW149" s="13" t="s">
        <v>34</v>
      </c>
      <c r="AX149" s="13" t="s">
        <v>86</v>
      </c>
      <c r="AY149" s="183" t="s">
        <v>133</v>
      </c>
    </row>
    <row r="150" s="2" customFormat="1" ht="24.15" customHeight="1">
      <c r="A150" s="38"/>
      <c r="B150" s="167"/>
      <c r="C150" s="168" t="s">
        <v>161</v>
      </c>
      <c r="D150" s="168" t="s">
        <v>135</v>
      </c>
      <c r="E150" s="169" t="s">
        <v>162</v>
      </c>
      <c r="F150" s="170" t="s">
        <v>163</v>
      </c>
      <c r="G150" s="171" t="s">
        <v>138</v>
      </c>
      <c r="H150" s="172">
        <v>553.61000000000001</v>
      </c>
      <c r="I150" s="173"/>
      <c r="J150" s="174">
        <f>ROUND(I150*H150,2)</f>
        <v>0</v>
      </c>
      <c r="K150" s="170" t="s">
        <v>139</v>
      </c>
      <c r="L150" s="39"/>
      <c r="M150" s="175" t="s">
        <v>1</v>
      </c>
      <c r="N150" s="176" t="s">
        <v>43</v>
      </c>
      <c r="O150" s="77"/>
      <c r="P150" s="177">
        <f>O150*H150</f>
        <v>0</v>
      </c>
      <c r="Q150" s="177">
        <v>0</v>
      </c>
      <c r="R150" s="177">
        <f>Q150*H150</f>
        <v>0</v>
      </c>
      <c r="S150" s="177">
        <v>0.098000000000000004</v>
      </c>
      <c r="T150" s="178">
        <f>S150*H150</f>
        <v>54.253780000000006</v>
      </c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R150" s="179" t="s">
        <v>140</v>
      </c>
      <c r="AT150" s="179" t="s">
        <v>135</v>
      </c>
      <c r="AU150" s="179" t="s">
        <v>88</v>
      </c>
      <c r="AY150" s="19" t="s">
        <v>133</v>
      </c>
      <c r="BE150" s="180">
        <f>IF(N150="základní",J150,0)</f>
        <v>0</v>
      </c>
      <c r="BF150" s="180">
        <f>IF(N150="snížená",J150,0)</f>
        <v>0</v>
      </c>
      <c r="BG150" s="180">
        <f>IF(N150="zákl. přenesená",J150,0)</f>
        <v>0</v>
      </c>
      <c r="BH150" s="180">
        <f>IF(N150="sníž. přenesená",J150,0)</f>
        <v>0</v>
      </c>
      <c r="BI150" s="180">
        <f>IF(N150="nulová",J150,0)</f>
        <v>0</v>
      </c>
      <c r="BJ150" s="19" t="s">
        <v>86</v>
      </c>
      <c r="BK150" s="180">
        <f>ROUND(I150*H150,2)</f>
        <v>0</v>
      </c>
      <c r="BL150" s="19" t="s">
        <v>140</v>
      </c>
      <c r="BM150" s="179" t="s">
        <v>164</v>
      </c>
    </row>
    <row r="151" s="13" customFormat="1">
      <c r="A151" s="13"/>
      <c r="B151" s="181"/>
      <c r="C151" s="13"/>
      <c r="D151" s="182" t="s">
        <v>142</v>
      </c>
      <c r="E151" s="183" t="s">
        <v>1</v>
      </c>
      <c r="F151" s="184" t="s">
        <v>160</v>
      </c>
      <c r="G151" s="13"/>
      <c r="H151" s="185">
        <v>553.61000000000001</v>
      </c>
      <c r="I151" s="186"/>
      <c r="J151" s="13"/>
      <c r="K151" s="13"/>
      <c r="L151" s="181"/>
      <c r="M151" s="187"/>
      <c r="N151" s="188"/>
      <c r="O151" s="188"/>
      <c r="P151" s="188"/>
      <c r="Q151" s="188"/>
      <c r="R151" s="188"/>
      <c r="S151" s="188"/>
      <c r="T151" s="189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183" t="s">
        <v>142</v>
      </c>
      <c r="AU151" s="183" t="s">
        <v>88</v>
      </c>
      <c r="AV151" s="13" t="s">
        <v>88</v>
      </c>
      <c r="AW151" s="13" t="s">
        <v>34</v>
      </c>
      <c r="AX151" s="13" t="s">
        <v>86</v>
      </c>
      <c r="AY151" s="183" t="s">
        <v>133</v>
      </c>
    </row>
    <row r="152" s="2" customFormat="1" ht="16.5" customHeight="1">
      <c r="A152" s="38"/>
      <c r="B152" s="167"/>
      <c r="C152" s="168" t="s">
        <v>165</v>
      </c>
      <c r="D152" s="168" t="s">
        <v>135</v>
      </c>
      <c r="E152" s="169" t="s">
        <v>166</v>
      </c>
      <c r="F152" s="170" t="s">
        <v>167</v>
      </c>
      <c r="G152" s="171" t="s">
        <v>168</v>
      </c>
      <c r="H152" s="172">
        <v>58</v>
      </c>
      <c r="I152" s="173"/>
      <c r="J152" s="174">
        <f>ROUND(I152*H152,2)</f>
        <v>0</v>
      </c>
      <c r="K152" s="170" t="s">
        <v>139</v>
      </c>
      <c r="L152" s="39"/>
      <c r="M152" s="175" t="s">
        <v>1</v>
      </c>
      <c r="N152" s="176" t="s">
        <v>43</v>
      </c>
      <c r="O152" s="77"/>
      <c r="P152" s="177">
        <f>O152*H152</f>
        <v>0</v>
      </c>
      <c r="Q152" s="177">
        <v>0</v>
      </c>
      <c r="R152" s="177">
        <f>Q152*H152</f>
        <v>0</v>
      </c>
      <c r="S152" s="177">
        <v>0.20499999999999999</v>
      </c>
      <c r="T152" s="178">
        <f>S152*H152</f>
        <v>11.889999999999999</v>
      </c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R152" s="179" t="s">
        <v>140</v>
      </c>
      <c r="AT152" s="179" t="s">
        <v>135</v>
      </c>
      <c r="AU152" s="179" t="s">
        <v>88</v>
      </c>
      <c r="AY152" s="19" t="s">
        <v>133</v>
      </c>
      <c r="BE152" s="180">
        <f>IF(N152="základní",J152,0)</f>
        <v>0</v>
      </c>
      <c r="BF152" s="180">
        <f>IF(N152="snížená",J152,0)</f>
        <v>0</v>
      </c>
      <c r="BG152" s="180">
        <f>IF(N152="zákl. přenesená",J152,0)</f>
        <v>0</v>
      </c>
      <c r="BH152" s="180">
        <f>IF(N152="sníž. přenesená",J152,0)</f>
        <v>0</v>
      </c>
      <c r="BI152" s="180">
        <f>IF(N152="nulová",J152,0)</f>
        <v>0</v>
      </c>
      <c r="BJ152" s="19" t="s">
        <v>86</v>
      </c>
      <c r="BK152" s="180">
        <f>ROUND(I152*H152,2)</f>
        <v>0</v>
      </c>
      <c r="BL152" s="19" t="s">
        <v>140</v>
      </c>
      <c r="BM152" s="179" t="s">
        <v>169</v>
      </c>
    </row>
    <row r="153" s="13" customFormat="1">
      <c r="A153" s="13"/>
      <c r="B153" s="181"/>
      <c r="C153" s="13"/>
      <c r="D153" s="182" t="s">
        <v>142</v>
      </c>
      <c r="E153" s="183" t="s">
        <v>1</v>
      </c>
      <c r="F153" s="184" t="s">
        <v>170</v>
      </c>
      <c r="G153" s="13"/>
      <c r="H153" s="185">
        <v>58</v>
      </c>
      <c r="I153" s="186"/>
      <c r="J153" s="13"/>
      <c r="K153" s="13"/>
      <c r="L153" s="181"/>
      <c r="M153" s="187"/>
      <c r="N153" s="188"/>
      <c r="O153" s="188"/>
      <c r="P153" s="188"/>
      <c r="Q153" s="188"/>
      <c r="R153" s="188"/>
      <c r="S153" s="188"/>
      <c r="T153" s="189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183" t="s">
        <v>142</v>
      </c>
      <c r="AU153" s="183" t="s">
        <v>88</v>
      </c>
      <c r="AV153" s="13" t="s">
        <v>88</v>
      </c>
      <c r="AW153" s="13" t="s">
        <v>34</v>
      </c>
      <c r="AX153" s="13" t="s">
        <v>86</v>
      </c>
      <c r="AY153" s="183" t="s">
        <v>133</v>
      </c>
    </row>
    <row r="154" s="2" customFormat="1" ht="16.5" customHeight="1">
      <c r="A154" s="38"/>
      <c r="B154" s="167"/>
      <c r="C154" s="168" t="s">
        <v>171</v>
      </c>
      <c r="D154" s="168" t="s">
        <v>135</v>
      </c>
      <c r="E154" s="169" t="s">
        <v>172</v>
      </c>
      <c r="F154" s="170" t="s">
        <v>173</v>
      </c>
      <c r="G154" s="171" t="s">
        <v>168</v>
      </c>
      <c r="H154" s="172">
        <v>10</v>
      </c>
      <c r="I154" s="173"/>
      <c r="J154" s="174">
        <f>ROUND(I154*H154,2)</f>
        <v>0</v>
      </c>
      <c r="K154" s="170" t="s">
        <v>139</v>
      </c>
      <c r="L154" s="39"/>
      <c r="M154" s="175" t="s">
        <v>1</v>
      </c>
      <c r="N154" s="176" t="s">
        <v>43</v>
      </c>
      <c r="O154" s="77"/>
      <c r="P154" s="177">
        <f>O154*H154</f>
        <v>0</v>
      </c>
      <c r="Q154" s="177">
        <v>0.0071900000000000002</v>
      </c>
      <c r="R154" s="177">
        <f>Q154*H154</f>
        <v>0.071900000000000006</v>
      </c>
      <c r="S154" s="177">
        <v>0</v>
      </c>
      <c r="T154" s="178">
        <f>S154*H154</f>
        <v>0</v>
      </c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R154" s="179" t="s">
        <v>140</v>
      </c>
      <c r="AT154" s="179" t="s">
        <v>135</v>
      </c>
      <c r="AU154" s="179" t="s">
        <v>88</v>
      </c>
      <c r="AY154" s="19" t="s">
        <v>133</v>
      </c>
      <c r="BE154" s="180">
        <f>IF(N154="základní",J154,0)</f>
        <v>0</v>
      </c>
      <c r="BF154" s="180">
        <f>IF(N154="snížená",J154,0)</f>
        <v>0</v>
      </c>
      <c r="BG154" s="180">
        <f>IF(N154="zákl. přenesená",J154,0)</f>
        <v>0</v>
      </c>
      <c r="BH154" s="180">
        <f>IF(N154="sníž. přenesená",J154,0)</f>
        <v>0</v>
      </c>
      <c r="BI154" s="180">
        <f>IF(N154="nulová",J154,0)</f>
        <v>0</v>
      </c>
      <c r="BJ154" s="19" t="s">
        <v>86</v>
      </c>
      <c r="BK154" s="180">
        <f>ROUND(I154*H154,2)</f>
        <v>0</v>
      </c>
      <c r="BL154" s="19" t="s">
        <v>140</v>
      </c>
      <c r="BM154" s="179" t="s">
        <v>174</v>
      </c>
    </row>
    <row r="155" s="13" customFormat="1">
      <c r="A155" s="13"/>
      <c r="B155" s="181"/>
      <c r="C155" s="13"/>
      <c r="D155" s="182" t="s">
        <v>142</v>
      </c>
      <c r="E155" s="183" t="s">
        <v>1</v>
      </c>
      <c r="F155" s="184" t="s">
        <v>175</v>
      </c>
      <c r="G155" s="13"/>
      <c r="H155" s="185">
        <v>10</v>
      </c>
      <c r="I155" s="186"/>
      <c r="J155" s="13"/>
      <c r="K155" s="13"/>
      <c r="L155" s="181"/>
      <c r="M155" s="187"/>
      <c r="N155" s="188"/>
      <c r="O155" s="188"/>
      <c r="P155" s="188"/>
      <c r="Q155" s="188"/>
      <c r="R155" s="188"/>
      <c r="S155" s="188"/>
      <c r="T155" s="189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183" t="s">
        <v>142</v>
      </c>
      <c r="AU155" s="183" t="s">
        <v>88</v>
      </c>
      <c r="AV155" s="13" t="s">
        <v>88</v>
      </c>
      <c r="AW155" s="13" t="s">
        <v>34</v>
      </c>
      <c r="AX155" s="13" t="s">
        <v>86</v>
      </c>
      <c r="AY155" s="183" t="s">
        <v>133</v>
      </c>
    </row>
    <row r="156" s="2" customFormat="1" ht="24.15" customHeight="1">
      <c r="A156" s="38"/>
      <c r="B156" s="167"/>
      <c r="C156" s="168" t="s">
        <v>176</v>
      </c>
      <c r="D156" s="168" t="s">
        <v>135</v>
      </c>
      <c r="E156" s="169" t="s">
        <v>177</v>
      </c>
      <c r="F156" s="170" t="s">
        <v>178</v>
      </c>
      <c r="G156" s="171" t="s">
        <v>179</v>
      </c>
      <c r="H156" s="172">
        <v>16</v>
      </c>
      <c r="I156" s="173"/>
      <c r="J156" s="174">
        <f>ROUND(I156*H156,2)</f>
        <v>0</v>
      </c>
      <c r="K156" s="170" t="s">
        <v>139</v>
      </c>
      <c r="L156" s="39"/>
      <c r="M156" s="175" t="s">
        <v>1</v>
      </c>
      <c r="N156" s="176" t="s">
        <v>43</v>
      </c>
      <c r="O156" s="77"/>
      <c r="P156" s="177">
        <f>O156*H156</f>
        <v>0</v>
      </c>
      <c r="Q156" s="177">
        <v>3.0000000000000001E-05</v>
      </c>
      <c r="R156" s="177">
        <f>Q156*H156</f>
        <v>0.00048000000000000001</v>
      </c>
      <c r="S156" s="177">
        <v>0</v>
      </c>
      <c r="T156" s="178">
        <f>S156*H156</f>
        <v>0</v>
      </c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R156" s="179" t="s">
        <v>140</v>
      </c>
      <c r="AT156" s="179" t="s">
        <v>135</v>
      </c>
      <c r="AU156" s="179" t="s">
        <v>88</v>
      </c>
      <c r="AY156" s="19" t="s">
        <v>133</v>
      </c>
      <c r="BE156" s="180">
        <f>IF(N156="základní",J156,0)</f>
        <v>0</v>
      </c>
      <c r="BF156" s="180">
        <f>IF(N156="snížená",J156,0)</f>
        <v>0</v>
      </c>
      <c r="BG156" s="180">
        <f>IF(N156="zákl. přenesená",J156,0)</f>
        <v>0</v>
      </c>
      <c r="BH156" s="180">
        <f>IF(N156="sníž. přenesená",J156,0)</f>
        <v>0</v>
      </c>
      <c r="BI156" s="180">
        <f>IF(N156="nulová",J156,0)</f>
        <v>0</v>
      </c>
      <c r="BJ156" s="19" t="s">
        <v>86</v>
      </c>
      <c r="BK156" s="180">
        <f>ROUND(I156*H156,2)</f>
        <v>0</v>
      </c>
      <c r="BL156" s="19" t="s">
        <v>140</v>
      </c>
      <c r="BM156" s="179" t="s">
        <v>180</v>
      </c>
    </row>
    <row r="157" s="13" customFormat="1">
      <c r="A157" s="13"/>
      <c r="B157" s="181"/>
      <c r="C157" s="13"/>
      <c r="D157" s="182" t="s">
        <v>142</v>
      </c>
      <c r="E157" s="183" t="s">
        <v>1</v>
      </c>
      <c r="F157" s="184" t="s">
        <v>181</v>
      </c>
      <c r="G157" s="13"/>
      <c r="H157" s="185">
        <v>16</v>
      </c>
      <c r="I157" s="186"/>
      <c r="J157" s="13"/>
      <c r="K157" s="13"/>
      <c r="L157" s="181"/>
      <c r="M157" s="187"/>
      <c r="N157" s="188"/>
      <c r="O157" s="188"/>
      <c r="P157" s="188"/>
      <c r="Q157" s="188"/>
      <c r="R157" s="188"/>
      <c r="S157" s="188"/>
      <c r="T157" s="189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183" t="s">
        <v>142</v>
      </c>
      <c r="AU157" s="183" t="s">
        <v>88</v>
      </c>
      <c r="AV157" s="13" t="s">
        <v>88</v>
      </c>
      <c r="AW157" s="13" t="s">
        <v>34</v>
      </c>
      <c r="AX157" s="13" t="s">
        <v>86</v>
      </c>
      <c r="AY157" s="183" t="s">
        <v>133</v>
      </c>
    </row>
    <row r="158" s="2" customFormat="1" ht="24.15" customHeight="1">
      <c r="A158" s="38"/>
      <c r="B158" s="167"/>
      <c r="C158" s="168" t="s">
        <v>175</v>
      </c>
      <c r="D158" s="168" t="s">
        <v>135</v>
      </c>
      <c r="E158" s="169" t="s">
        <v>182</v>
      </c>
      <c r="F158" s="170" t="s">
        <v>183</v>
      </c>
      <c r="G158" s="171" t="s">
        <v>184</v>
      </c>
      <c r="H158" s="172">
        <v>20</v>
      </c>
      <c r="I158" s="173"/>
      <c r="J158" s="174">
        <f>ROUND(I158*H158,2)</f>
        <v>0</v>
      </c>
      <c r="K158" s="170" t="s">
        <v>139</v>
      </c>
      <c r="L158" s="39"/>
      <c r="M158" s="175" t="s">
        <v>1</v>
      </c>
      <c r="N158" s="176" t="s">
        <v>43</v>
      </c>
      <c r="O158" s="77"/>
      <c r="P158" s="177">
        <f>O158*H158</f>
        <v>0</v>
      </c>
      <c r="Q158" s="177">
        <v>0</v>
      </c>
      <c r="R158" s="177">
        <f>Q158*H158</f>
        <v>0</v>
      </c>
      <c r="S158" s="177">
        <v>0</v>
      </c>
      <c r="T158" s="178">
        <f>S158*H158</f>
        <v>0</v>
      </c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R158" s="179" t="s">
        <v>140</v>
      </c>
      <c r="AT158" s="179" t="s">
        <v>135</v>
      </c>
      <c r="AU158" s="179" t="s">
        <v>88</v>
      </c>
      <c r="AY158" s="19" t="s">
        <v>133</v>
      </c>
      <c r="BE158" s="180">
        <f>IF(N158="základní",J158,0)</f>
        <v>0</v>
      </c>
      <c r="BF158" s="180">
        <f>IF(N158="snížená",J158,0)</f>
        <v>0</v>
      </c>
      <c r="BG158" s="180">
        <f>IF(N158="zákl. přenesená",J158,0)</f>
        <v>0</v>
      </c>
      <c r="BH158" s="180">
        <f>IF(N158="sníž. přenesená",J158,0)</f>
        <v>0</v>
      </c>
      <c r="BI158" s="180">
        <f>IF(N158="nulová",J158,0)</f>
        <v>0</v>
      </c>
      <c r="BJ158" s="19" t="s">
        <v>86</v>
      </c>
      <c r="BK158" s="180">
        <f>ROUND(I158*H158,2)</f>
        <v>0</v>
      </c>
      <c r="BL158" s="19" t="s">
        <v>140</v>
      </c>
      <c r="BM158" s="179" t="s">
        <v>185</v>
      </c>
    </row>
    <row r="159" s="13" customFormat="1">
      <c r="A159" s="13"/>
      <c r="B159" s="181"/>
      <c r="C159" s="13"/>
      <c r="D159" s="182" t="s">
        <v>142</v>
      </c>
      <c r="E159" s="183" t="s">
        <v>1</v>
      </c>
      <c r="F159" s="184" t="s">
        <v>186</v>
      </c>
      <c r="G159" s="13"/>
      <c r="H159" s="185">
        <v>20</v>
      </c>
      <c r="I159" s="186"/>
      <c r="J159" s="13"/>
      <c r="K159" s="13"/>
      <c r="L159" s="181"/>
      <c r="M159" s="187"/>
      <c r="N159" s="188"/>
      <c r="O159" s="188"/>
      <c r="P159" s="188"/>
      <c r="Q159" s="188"/>
      <c r="R159" s="188"/>
      <c r="S159" s="188"/>
      <c r="T159" s="189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183" t="s">
        <v>142</v>
      </c>
      <c r="AU159" s="183" t="s">
        <v>88</v>
      </c>
      <c r="AV159" s="13" t="s">
        <v>88</v>
      </c>
      <c r="AW159" s="13" t="s">
        <v>34</v>
      </c>
      <c r="AX159" s="13" t="s">
        <v>86</v>
      </c>
      <c r="AY159" s="183" t="s">
        <v>133</v>
      </c>
    </row>
    <row r="160" s="2" customFormat="1" ht="24.15" customHeight="1">
      <c r="A160" s="38"/>
      <c r="B160" s="167"/>
      <c r="C160" s="168" t="s">
        <v>187</v>
      </c>
      <c r="D160" s="168" t="s">
        <v>135</v>
      </c>
      <c r="E160" s="169" t="s">
        <v>188</v>
      </c>
      <c r="F160" s="170" t="s">
        <v>189</v>
      </c>
      <c r="G160" s="171" t="s">
        <v>168</v>
      </c>
      <c r="H160" s="172">
        <v>10</v>
      </c>
      <c r="I160" s="173"/>
      <c r="J160" s="174">
        <f>ROUND(I160*H160,2)</f>
        <v>0</v>
      </c>
      <c r="K160" s="170" t="s">
        <v>139</v>
      </c>
      <c r="L160" s="39"/>
      <c r="M160" s="175" t="s">
        <v>1</v>
      </c>
      <c r="N160" s="176" t="s">
        <v>43</v>
      </c>
      <c r="O160" s="77"/>
      <c r="P160" s="177">
        <f>O160*H160</f>
        <v>0</v>
      </c>
      <c r="Q160" s="177">
        <v>0.00040999999999999999</v>
      </c>
      <c r="R160" s="177">
        <f>Q160*H160</f>
        <v>0.0040999999999999995</v>
      </c>
      <c r="S160" s="177">
        <v>0</v>
      </c>
      <c r="T160" s="178">
        <f>S160*H160</f>
        <v>0</v>
      </c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R160" s="179" t="s">
        <v>140</v>
      </c>
      <c r="AT160" s="179" t="s">
        <v>135</v>
      </c>
      <c r="AU160" s="179" t="s">
        <v>88</v>
      </c>
      <c r="AY160" s="19" t="s">
        <v>133</v>
      </c>
      <c r="BE160" s="180">
        <f>IF(N160="základní",J160,0)</f>
        <v>0</v>
      </c>
      <c r="BF160" s="180">
        <f>IF(N160="snížená",J160,0)</f>
        <v>0</v>
      </c>
      <c r="BG160" s="180">
        <f>IF(N160="zákl. přenesená",J160,0)</f>
        <v>0</v>
      </c>
      <c r="BH160" s="180">
        <f>IF(N160="sníž. přenesená",J160,0)</f>
        <v>0</v>
      </c>
      <c r="BI160" s="180">
        <f>IF(N160="nulová",J160,0)</f>
        <v>0</v>
      </c>
      <c r="BJ160" s="19" t="s">
        <v>86</v>
      </c>
      <c r="BK160" s="180">
        <f>ROUND(I160*H160,2)</f>
        <v>0</v>
      </c>
      <c r="BL160" s="19" t="s">
        <v>140</v>
      </c>
      <c r="BM160" s="179" t="s">
        <v>190</v>
      </c>
    </row>
    <row r="161" s="13" customFormat="1">
      <c r="A161" s="13"/>
      <c r="B161" s="181"/>
      <c r="C161" s="13"/>
      <c r="D161" s="182" t="s">
        <v>142</v>
      </c>
      <c r="E161" s="183" t="s">
        <v>1</v>
      </c>
      <c r="F161" s="184" t="s">
        <v>191</v>
      </c>
      <c r="G161" s="13"/>
      <c r="H161" s="185">
        <v>10</v>
      </c>
      <c r="I161" s="186"/>
      <c r="J161" s="13"/>
      <c r="K161" s="13"/>
      <c r="L161" s="181"/>
      <c r="M161" s="187"/>
      <c r="N161" s="188"/>
      <c r="O161" s="188"/>
      <c r="P161" s="188"/>
      <c r="Q161" s="188"/>
      <c r="R161" s="188"/>
      <c r="S161" s="188"/>
      <c r="T161" s="189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183" t="s">
        <v>142</v>
      </c>
      <c r="AU161" s="183" t="s">
        <v>88</v>
      </c>
      <c r="AV161" s="13" t="s">
        <v>88</v>
      </c>
      <c r="AW161" s="13" t="s">
        <v>34</v>
      </c>
      <c r="AX161" s="13" t="s">
        <v>86</v>
      </c>
      <c r="AY161" s="183" t="s">
        <v>133</v>
      </c>
    </row>
    <row r="162" s="2" customFormat="1" ht="24.15" customHeight="1">
      <c r="A162" s="38"/>
      <c r="B162" s="167"/>
      <c r="C162" s="168" t="s">
        <v>192</v>
      </c>
      <c r="D162" s="168" t="s">
        <v>135</v>
      </c>
      <c r="E162" s="169" t="s">
        <v>193</v>
      </c>
      <c r="F162" s="170" t="s">
        <v>194</v>
      </c>
      <c r="G162" s="171" t="s">
        <v>168</v>
      </c>
      <c r="H162" s="172">
        <v>10</v>
      </c>
      <c r="I162" s="173"/>
      <c r="J162" s="174">
        <f>ROUND(I162*H162,2)</f>
        <v>0</v>
      </c>
      <c r="K162" s="170" t="s">
        <v>139</v>
      </c>
      <c r="L162" s="39"/>
      <c r="M162" s="175" t="s">
        <v>1</v>
      </c>
      <c r="N162" s="176" t="s">
        <v>43</v>
      </c>
      <c r="O162" s="77"/>
      <c r="P162" s="177">
        <f>O162*H162</f>
        <v>0</v>
      </c>
      <c r="Q162" s="177">
        <v>0</v>
      </c>
      <c r="R162" s="177">
        <f>Q162*H162</f>
        <v>0</v>
      </c>
      <c r="S162" s="177">
        <v>0</v>
      </c>
      <c r="T162" s="178">
        <f>S162*H162</f>
        <v>0</v>
      </c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R162" s="179" t="s">
        <v>140</v>
      </c>
      <c r="AT162" s="179" t="s">
        <v>135</v>
      </c>
      <c r="AU162" s="179" t="s">
        <v>88</v>
      </c>
      <c r="AY162" s="19" t="s">
        <v>133</v>
      </c>
      <c r="BE162" s="180">
        <f>IF(N162="základní",J162,0)</f>
        <v>0</v>
      </c>
      <c r="BF162" s="180">
        <f>IF(N162="snížená",J162,0)</f>
        <v>0</v>
      </c>
      <c r="BG162" s="180">
        <f>IF(N162="zákl. přenesená",J162,0)</f>
        <v>0</v>
      </c>
      <c r="BH162" s="180">
        <f>IF(N162="sníž. přenesená",J162,0)</f>
        <v>0</v>
      </c>
      <c r="BI162" s="180">
        <f>IF(N162="nulová",J162,0)</f>
        <v>0</v>
      </c>
      <c r="BJ162" s="19" t="s">
        <v>86</v>
      </c>
      <c r="BK162" s="180">
        <f>ROUND(I162*H162,2)</f>
        <v>0</v>
      </c>
      <c r="BL162" s="19" t="s">
        <v>140</v>
      </c>
      <c r="BM162" s="179" t="s">
        <v>195</v>
      </c>
    </row>
    <row r="163" s="13" customFormat="1">
      <c r="A163" s="13"/>
      <c r="B163" s="181"/>
      <c r="C163" s="13"/>
      <c r="D163" s="182" t="s">
        <v>142</v>
      </c>
      <c r="E163" s="183" t="s">
        <v>1</v>
      </c>
      <c r="F163" s="184" t="s">
        <v>191</v>
      </c>
      <c r="G163" s="13"/>
      <c r="H163" s="185">
        <v>10</v>
      </c>
      <c r="I163" s="186"/>
      <c r="J163" s="13"/>
      <c r="K163" s="13"/>
      <c r="L163" s="181"/>
      <c r="M163" s="187"/>
      <c r="N163" s="188"/>
      <c r="O163" s="188"/>
      <c r="P163" s="188"/>
      <c r="Q163" s="188"/>
      <c r="R163" s="188"/>
      <c r="S163" s="188"/>
      <c r="T163" s="189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183" t="s">
        <v>142</v>
      </c>
      <c r="AU163" s="183" t="s">
        <v>88</v>
      </c>
      <c r="AV163" s="13" t="s">
        <v>88</v>
      </c>
      <c r="AW163" s="13" t="s">
        <v>34</v>
      </c>
      <c r="AX163" s="13" t="s">
        <v>86</v>
      </c>
      <c r="AY163" s="183" t="s">
        <v>133</v>
      </c>
    </row>
    <row r="164" s="2" customFormat="1" ht="24.15" customHeight="1">
      <c r="A164" s="38"/>
      <c r="B164" s="167"/>
      <c r="C164" s="168" t="s">
        <v>196</v>
      </c>
      <c r="D164" s="168" t="s">
        <v>135</v>
      </c>
      <c r="E164" s="169" t="s">
        <v>197</v>
      </c>
      <c r="F164" s="170" t="s">
        <v>198</v>
      </c>
      <c r="G164" s="171" t="s">
        <v>138</v>
      </c>
      <c r="H164" s="172">
        <v>24</v>
      </c>
      <c r="I164" s="173"/>
      <c r="J164" s="174">
        <f>ROUND(I164*H164,2)</f>
        <v>0</v>
      </c>
      <c r="K164" s="170" t="s">
        <v>139</v>
      </c>
      <c r="L164" s="39"/>
      <c r="M164" s="175" t="s">
        <v>1</v>
      </c>
      <c r="N164" s="176" t="s">
        <v>43</v>
      </c>
      <c r="O164" s="77"/>
      <c r="P164" s="177">
        <f>O164*H164</f>
        <v>0</v>
      </c>
      <c r="Q164" s="177">
        <v>0</v>
      </c>
      <c r="R164" s="177">
        <f>Q164*H164</f>
        <v>0</v>
      </c>
      <c r="S164" s="177">
        <v>0</v>
      </c>
      <c r="T164" s="178">
        <f>S164*H164</f>
        <v>0</v>
      </c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R164" s="179" t="s">
        <v>140</v>
      </c>
      <c r="AT164" s="179" t="s">
        <v>135</v>
      </c>
      <c r="AU164" s="179" t="s">
        <v>88</v>
      </c>
      <c r="AY164" s="19" t="s">
        <v>133</v>
      </c>
      <c r="BE164" s="180">
        <f>IF(N164="základní",J164,0)</f>
        <v>0</v>
      </c>
      <c r="BF164" s="180">
        <f>IF(N164="snížená",J164,0)</f>
        <v>0</v>
      </c>
      <c r="BG164" s="180">
        <f>IF(N164="zákl. přenesená",J164,0)</f>
        <v>0</v>
      </c>
      <c r="BH164" s="180">
        <f>IF(N164="sníž. přenesená",J164,0)</f>
        <v>0</v>
      </c>
      <c r="BI164" s="180">
        <f>IF(N164="nulová",J164,0)</f>
        <v>0</v>
      </c>
      <c r="BJ164" s="19" t="s">
        <v>86</v>
      </c>
      <c r="BK164" s="180">
        <f>ROUND(I164*H164,2)</f>
        <v>0</v>
      </c>
      <c r="BL164" s="19" t="s">
        <v>140</v>
      </c>
      <c r="BM164" s="179" t="s">
        <v>199</v>
      </c>
    </row>
    <row r="165" s="13" customFormat="1">
      <c r="A165" s="13"/>
      <c r="B165" s="181"/>
      <c r="C165" s="13"/>
      <c r="D165" s="182" t="s">
        <v>142</v>
      </c>
      <c r="E165" s="183" t="s">
        <v>1</v>
      </c>
      <c r="F165" s="184" t="s">
        <v>143</v>
      </c>
      <c r="G165" s="13"/>
      <c r="H165" s="185">
        <v>24</v>
      </c>
      <c r="I165" s="186"/>
      <c r="J165" s="13"/>
      <c r="K165" s="13"/>
      <c r="L165" s="181"/>
      <c r="M165" s="187"/>
      <c r="N165" s="188"/>
      <c r="O165" s="188"/>
      <c r="P165" s="188"/>
      <c r="Q165" s="188"/>
      <c r="R165" s="188"/>
      <c r="S165" s="188"/>
      <c r="T165" s="189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183" t="s">
        <v>142</v>
      </c>
      <c r="AU165" s="183" t="s">
        <v>88</v>
      </c>
      <c r="AV165" s="13" t="s">
        <v>88</v>
      </c>
      <c r="AW165" s="13" t="s">
        <v>34</v>
      </c>
      <c r="AX165" s="13" t="s">
        <v>86</v>
      </c>
      <c r="AY165" s="183" t="s">
        <v>133</v>
      </c>
    </row>
    <row r="166" s="2" customFormat="1" ht="24.15" customHeight="1">
      <c r="A166" s="38"/>
      <c r="B166" s="167"/>
      <c r="C166" s="168" t="s">
        <v>200</v>
      </c>
      <c r="D166" s="168" t="s">
        <v>135</v>
      </c>
      <c r="E166" s="169" t="s">
        <v>201</v>
      </c>
      <c r="F166" s="170" t="s">
        <v>202</v>
      </c>
      <c r="G166" s="171" t="s">
        <v>203</v>
      </c>
      <c r="H166" s="172">
        <v>4.3200000000000003</v>
      </c>
      <c r="I166" s="173"/>
      <c r="J166" s="174">
        <f>ROUND(I166*H166,2)</f>
        <v>0</v>
      </c>
      <c r="K166" s="170" t="s">
        <v>1</v>
      </c>
      <c r="L166" s="39"/>
      <c r="M166" s="175" t="s">
        <v>1</v>
      </c>
      <c r="N166" s="176" t="s">
        <v>43</v>
      </c>
      <c r="O166" s="77"/>
      <c r="P166" s="177">
        <f>O166*H166</f>
        <v>0</v>
      </c>
      <c r="Q166" s="177">
        <v>0</v>
      </c>
      <c r="R166" s="177">
        <f>Q166*H166</f>
        <v>0</v>
      </c>
      <c r="S166" s="177">
        <v>0</v>
      </c>
      <c r="T166" s="178">
        <f>S166*H166</f>
        <v>0</v>
      </c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R166" s="179" t="s">
        <v>140</v>
      </c>
      <c r="AT166" s="179" t="s">
        <v>135</v>
      </c>
      <c r="AU166" s="179" t="s">
        <v>88</v>
      </c>
      <c r="AY166" s="19" t="s">
        <v>133</v>
      </c>
      <c r="BE166" s="180">
        <f>IF(N166="základní",J166,0)</f>
        <v>0</v>
      </c>
      <c r="BF166" s="180">
        <f>IF(N166="snížená",J166,0)</f>
        <v>0</v>
      </c>
      <c r="BG166" s="180">
        <f>IF(N166="zákl. přenesená",J166,0)</f>
        <v>0</v>
      </c>
      <c r="BH166" s="180">
        <f>IF(N166="sníž. přenesená",J166,0)</f>
        <v>0</v>
      </c>
      <c r="BI166" s="180">
        <f>IF(N166="nulová",J166,0)</f>
        <v>0</v>
      </c>
      <c r="BJ166" s="19" t="s">
        <v>86</v>
      </c>
      <c r="BK166" s="180">
        <f>ROUND(I166*H166,2)</f>
        <v>0</v>
      </c>
      <c r="BL166" s="19" t="s">
        <v>140</v>
      </c>
      <c r="BM166" s="179" t="s">
        <v>204</v>
      </c>
    </row>
    <row r="167" s="13" customFormat="1">
      <c r="A167" s="13"/>
      <c r="B167" s="181"/>
      <c r="C167" s="13"/>
      <c r="D167" s="182" t="s">
        <v>142</v>
      </c>
      <c r="E167" s="183" t="s">
        <v>1</v>
      </c>
      <c r="F167" s="184" t="s">
        <v>205</v>
      </c>
      <c r="G167" s="13"/>
      <c r="H167" s="185">
        <v>4.3200000000000003</v>
      </c>
      <c r="I167" s="186"/>
      <c r="J167" s="13"/>
      <c r="K167" s="13"/>
      <c r="L167" s="181"/>
      <c r="M167" s="187"/>
      <c r="N167" s="188"/>
      <c r="O167" s="188"/>
      <c r="P167" s="188"/>
      <c r="Q167" s="188"/>
      <c r="R167" s="188"/>
      <c r="S167" s="188"/>
      <c r="T167" s="189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183" t="s">
        <v>142</v>
      </c>
      <c r="AU167" s="183" t="s">
        <v>88</v>
      </c>
      <c r="AV167" s="13" t="s">
        <v>88</v>
      </c>
      <c r="AW167" s="13" t="s">
        <v>34</v>
      </c>
      <c r="AX167" s="13" t="s">
        <v>86</v>
      </c>
      <c r="AY167" s="183" t="s">
        <v>133</v>
      </c>
    </row>
    <row r="168" s="2" customFormat="1" ht="33" customHeight="1">
      <c r="A168" s="38"/>
      <c r="B168" s="167"/>
      <c r="C168" s="168" t="s">
        <v>8</v>
      </c>
      <c r="D168" s="168" t="s">
        <v>135</v>
      </c>
      <c r="E168" s="169" t="s">
        <v>206</v>
      </c>
      <c r="F168" s="170" t="s">
        <v>207</v>
      </c>
      <c r="G168" s="171" t="s">
        <v>203</v>
      </c>
      <c r="H168" s="172">
        <v>5.8319999999999999</v>
      </c>
      <c r="I168" s="173"/>
      <c r="J168" s="174">
        <f>ROUND(I168*H168,2)</f>
        <v>0</v>
      </c>
      <c r="K168" s="170" t="s">
        <v>139</v>
      </c>
      <c r="L168" s="39"/>
      <c r="M168" s="175" t="s">
        <v>1</v>
      </c>
      <c r="N168" s="176" t="s">
        <v>43</v>
      </c>
      <c r="O168" s="77"/>
      <c r="P168" s="177">
        <f>O168*H168</f>
        <v>0</v>
      </c>
      <c r="Q168" s="177">
        <v>0</v>
      </c>
      <c r="R168" s="177">
        <f>Q168*H168</f>
        <v>0</v>
      </c>
      <c r="S168" s="177">
        <v>0</v>
      </c>
      <c r="T168" s="178">
        <f>S168*H168</f>
        <v>0</v>
      </c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R168" s="179" t="s">
        <v>140</v>
      </c>
      <c r="AT168" s="179" t="s">
        <v>135</v>
      </c>
      <c r="AU168" s="179" t="s">
        <v>88</v>
      </c>
      <c r="AY168" s="19" t="s">
        <v>133</v>
      </c>
      <c r="BE168" s="180">
        <f>IF(N168="základní",J168,0)</f>
        <v>0</v>
      </c>
      <c r="BF168" s="180">
        <f>IF(N168="snížená",J168,0)</f>
        <v>0</v>
      </c>
      <c r="BG168" s="180">
        <f>IF(N168="zákl. přenesená",J168,0)</f>
        <v>0</v>
      </c>
      <c r="BH168" s="180">
        <f>IF(N168="sníž. přenesená",J168,0)</f>
        <v>0</v>
      </c>
      <c r="BI168" s="180">
        <f>IF(N168="nulová",J168,0)</f>
        <v>0</v>
      </c>
      <c r="BJ168" s="19" t="s">
        <v>86</v>
      </c>
      <c r="BK168" s="180">
        <f>ROUND(I168*H168,2)</f>
        <v>0</v>
      </c>
      <c r="BL168" s="19" t="s">
        <v>140</v>
      </c>
      <c r="BM168" s="179" t="s">
        <v>208</v>
      </c>
    </row>
    <row r="169" s="13" customFormat="1">
      <c r="A169" s="13"/>
      <c r="B169" s="181"/>
      <c r="C169" s="13"/>
      <c r="D169" s="182" t="s">
        <v>142</v>
      </c>
      <c r="E169" s="183" t="s">
        <v>1</v>
      </c>
      <c r="F169" s="184" t="s">
        <v>209</v>
      </c>
      <c r="G169" s="13"/>
      <c r="H169" s="185">
        <v>5.8319999999999999</v>
      </c>
      <c r="I169" s="186"/>
      <c r="J169" s="13"/>
      <c r="K169" s="13"/>
      <c r="L169" s="181"/>
      <c r="M169" s="187"/>
      <c r="N169" s="188"/>
      <c r="O169" s="188"/>
      <c r="P169" s="188"/>
      <c r="Q169" s="188"/>
      <c r="R169" s="188"/>
      <c r="S169" s="188"/>
      <c r="T169" s="189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183" t="s">
        <v>142</v>
      </c>
      <c r="AU169" s="183" t="s">
        <v>88</v>
      </c>
      <c r="AV169" s="13" t="s">
        <v>88</v>
      </c>
      <c r="AW169" s="13" t="s">
        <v>34</v>
      </c>
      <c r="AX169" s="13" t="s">
        <v>86</v>
      </c>
      <c r="AY169" s="183" t="s">
        <v>133</v>
      </c>
    </row>
    <row r="170" s="2" customFormat="1" ht="33" customHeight="1">
      <c r="A170" s="38"/>
      <c r="B170" s="167"/>
      <c r="C170" s="168" t="s">
        <v>210</v>
      </c>
      <c r="D170" s="168" t="s">
        <v>135</v>
      </c>
      <c r="E170" s="169" t="s">
        <v>211</v>
      </c>
      <c r="F170" s="170" t="s">
        <v>212</v>
      </c>
      <c r="G170" s="171" t="s">
        <v>203</v>
      </c>
      <c r="H170" s="172">
        <v>13.779999999999999</v>
      </c>
      <c r="I170" s="173"/>
      <c r="J170" s="174">
        <f>ROUND(I170*H170,2)</f>
        <v>0</v>
      </c>
      <c r="K170" s="170" t="s">
        <v>139</v>
      </c>
      <c r="L170" s="39"/>
      <c r="M170" s="175" t="s">
        <v>1</v>
      </c>
      <c r="N170" s="176" t="s">
        <v>43</v>
      </c>
      <c r="O170" s="77"/>
      <c r="P170" s="177">
        <f>O170*H170</f>
        <v>0</v>
      </c>
      <c r="Q170" s="177">
        <v>0</v>
      </c>
      <c r="R170" s="177">
        <f>Q170*H170</f>
        <v>0</v>
      </c>
      <c r="S170" s="177">
        <v>0</v>
      </c>
      <c r="T170" s="178">
        <f>S170*H170</f>
        <v>0</v>
      </c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R170" s="179" t="s">
        <v>140</v>
      </c>
      <c r="AT170" s="179" t="s">
        <v>135</v>
      </c>
      <c r="AU170" s="179" t="s">
        <v>88</v>
      </c>
      <c r="AY170" s="19" t="s">
        <v>133</v>
      </c>
      <c r="BE170" s="180">
        <f>IF(N170="základní",J170,0)</f>
        <v>0</v>
      </c>
      <c r="BF170" s="180">
        <f>IF(N170="snížená",J170,0)</f>
        <v>0</v>
      </c>
      <c r="BG170" s="180">
        <f>IF(N170="zákl. přenesená",J170,0)</f>
        <v>0</v>
      </c>
      <c r="BH170" s="180">
        <f>IF(N170="sníž. přenesená",J170,0)</f>
        <v>0</v>
      </c>
      <c r="BI170" s="180">
        <f>IF(N170="nulová",J170,0)</f>
        <v>0</v>
      </c>
      <c r="BJ170" s="19" t="s">
        <v>86</v>
      </c>
      <c r="BK170" s="180">
        <f>ROUND(I170*H170,2)</f>
        <v>0</v>
      </c>
      <c r="BL170" s="19" t="s">
        <v>140</v>
      </c>
      <c r="BM170" s="179" t="s">
        <v>213</v>
      </c>
    </row>
    <row r="171" s="13" customFormat="1">
      <c r="A171" s="13"/>
      <c r="B171" s="181"/>
      <c r="C171" s="13"/>
      <c r="D171" s="182" t="s">
        <v>142</v>
      </c>
      <c r="E171" s="183" t="s">
        <v>1</v>
      </c>
      <c r="F171" s="184" t="s">
        <v>214</v>
      </c>
      <c r="G171" s="13"/>
      <c r="H171" s="185">
        <v>13.779999999999999</v>
      </c>
      <c r="I171" s="186"/>
      <c r="J171" s="13"/>
      <c r="K171" s="13"/>
      <c r="L171" s="181"/>
      <c r="M171" s="187"/>
      <c r="N171" s="188"/>
      <c r="O171" s="188"/>
      <c r="P171" s="188"/>
      <c r="Q171" s="188"/>
      <c r="R171" s="188"/>
      <c r="S171" s="188"/>
      <c r="T171" s="189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183" t="s">
        <v>142</v>
      </c>
      <c r="AU171" s="183" t="s">
        <v>88</v>
      </c>
      <c r="AV171" s="13" t="s">
        <v>88</v>
      </c>
      <c r="AW171" s="13" t="s">
        <v>34</v>
      </c>
      <c r="AX171" s="13" t="s">
        <v>86</v>
      </c>
      <c r="AY171" s="183" t="s">
        <v>133</v>
      </c>
    </row>
    <row r="172" s="2" customFormat="1" ht="37.8" customHeight="1">
      <c r="A172" s="38"/>
      <c r="B172" s="167"/>
      <c r="C172" s="168" t="s">
        <v>215</v>
      </c>
      <c r="D172" s="168" t="s">
        <v>135</v>
      </c>
      <c r="E172" s="169" t="s">
        <v>216</v>
      </c>
      <c r="F172" s="170" t="s">
        <v>217</v>
      </c>
      <c r="G172" s="171" t="s">
        <v>203</v>
      </c>
      <c r="H172" s="172">
        <v>28.731999999999999</v>
      </c>
      <c r="I172" s="173"/>
      <c r="J172" s="174">
        <f>ROUND(I172*H172,2)</f>
        <v>0</v>
      </c>
      <c r="K172" s="170" t="s">
        <v>139</v>
      </c>
      <c r="L172" s="39"/>
      <c r="M172" s="175" t="s">
        <v>1</v>
      </c>
      <c r="N172" s="176" t="s">
        <v>43</v>
      </c>
      <c r="O172" s="77"/>
      <c r="P172" s="177">
        <f>O172*H172</f>
        <v>0</v>
      </c>
      <c r="Q172" s="177">
        <v>0</v>
      </c>
      <c r="R172" s="177">
        <f>Q172*H172</f>
        <v>0</v>
      </c>
      <c r="S172" s="177">
        <v>0</v>
      </c>
      <c r="T172" s="178">
        <f>S172*H172</f>
        <v>0</v>
      </c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R172" s="179" t="s">
        <v>140</v>
      </c>
      <c r="AT172" s="179" t="s">
        <v>135</v>
      </c>
      <c r="AU172" s="179" t="s">
        <v>88</v>
      </c>
      <c r="AY172" s="19" t="s">
        <v>133</v>
      </c>
      <c r="BE172" s="180">
        <f>IF(N172="základní",J172,0)</f>
        <v>0</v>
      </c>
      <c r="BF172" s="180">
        <f>IF(N172="snížená",J172,0)</f>
        <v>0</v>
      </c>
      <c r="BG172" s="180">
        <f>IF(N172="zákl. přenesená",J172,0)</f>
        <v>0</v>
      </c>
      <c r="BH172" s="180">
        <f>IF(N172="sníž. přenesená",J172,0)</f>
        <v>0</v>
      </c>
      <c r="BI172" s="180">
        <f>IF(N172="nulová",J172,0)</f>
        <v>0</v>
      </c>
      <c r="BJ172" s="19" t="s">
        <v>86</v>
      </c>
      <c r="BK172" s="180">
        <f>ROUND(I172*H172,2)</f>
        <v>0</v>
      </c>
      <c r="BL172" s="19" t="s">
        <v>140</v>
      </c>
      <c r="BM172" s="179" t="s">
        <v>218</v>
      </c>
    </row>
    <row r="173" s="13" customFormat="1">
      <c r="A173" s="13"/>
      <c r="B173" s="181"/>
      <c r="C173" s="13"/>
      <c r="D173" s="182" t="s">
        <v>142</v>
      </c>
      <c r="E173" s="183" t="s">
        <v>1</v>
      </c>
      <c r="F173" s="184" t="s">
        <v>219</v>
      </c>
      <c r="G173" s="13"/>
      <c r="H173" s="185">
        <v>4.7999999999999998</v>
      </c>
      <c r="I173" s="186"/>
      <c r="J173" s="13"/>
      <c r="K173" s="13"/>
      <c r="L173" s="181"/>
      <c r="M173" s="187"/>
      <c r="N173" s="188"/>
      <c r="O173" s="188"/>
      <c r="P173" s="188"/>
      <c r="Q173" s="188"/>
      <c r="R173" s="188"/>
      <c r="S173" s="188"/>
      <c r="T173" s="189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183" t="s">
        <v>142</v>
      </c>
      <c r="AU173" s="183" t="s">
        <v>88</v>
      </c>
      <c r="AV173" s="13" t="s">
        <v>88</v>
      </c>
      <c r="AW173" s="13" t="s">
        <v>34</v>
      </c>
      <c r="AX173" s="13" t="s">
        <v>78</v>
      </c>
      <c r="AY173" s="183" t="s">
        <v>133</v>
      </c>
    </row>
    <row r="174" s="13" customFormat="1">
      <c r="A174" s="13"/>
      <c r="B174" s="181"/>
      <c r="C174" s="13"/>
      <c r="D174" s="182" t="s">
        <v>142</v>
      </c>
      <c r="E174" s="183" t="s">
        <v>1</v>
      </c>
      <c r="F174" s="184" t="s">
        <v>220</v>
      </c>
      <c r="G174" s="13"/>
      <c r="H174" s="185">
        <v>23.931999999999999</v>
      </c>
      <c r="I174" s="186"/>
      <c r="J174" s="13"/>
      <c r="K174" s="13"/>
      <c r="L174" s="181"/>
      <c r="M174" s="187"/>
      <c r="N174" s="188"/>
      <c r="O174" s="188"/>
      <c r="P174" s="188"/>
      <c r="Q174" s="188"/>
      <c r="R174" s="188"/>
      <c r="S174" s="188"/>
      <c r="T174" s="189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183" t="s">
        <v>142</v>
      </c>
      <c r="AU174" s="183" t="s">
        <v>88</v>
      </c>
      <c r="AV174" s="13" t="s">
        <v>88</v>
      </c>
      <c r="AW174" s="13" t="s">
        <v>34</v>
      </c>
      <c r="AX174" s="13" t="s">
        <v>78</v>
      </c>
      <c r="AY174" s="183" t="s">
        <v>133</v>
      </c>
    </row>
    <row r="175" s="14" customFormat="1">
      <c r="A175" s="14"/>
      <c r="B175" s="190"/>
      <c r="C175" s="14"/>
      <c r="D175" s="182" t="s">
        <v>142</v>
      </c>
      <c r="E175" s="191" t="s">
        <v>1</v>
      </c>
      <c r="F175" s="192" t="s">
        <v>221</v>
      </c>
      <c r="G175" s="14"/>
      <c r="H175" s="193">
        <v>28.731999999999999</v>
      </c>
      <c r="I175" s="194"/>
      <c r="J175" s="14"/>
      <c r="K175" s="14"/>
      <c r="L175" s="190"/>
      <c r="M175" s="195"/>
      <c r="N175" s="196"/>
      <c r="O175" s="196"/>
      <c r="P175" s="196"/>
      <c r="Q175" s="196"/>
      <c r="R175" s="196"/>
      <c r="S175" s="196"/>
      <c r="T175" s="197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T175" s="191" t="s">
        <v>142</v>
      </c>
      <c r="AU175" s="191" t="s">
        <v>88</v>
      </c>
      <c r="AV175" s="14" t="s">
        <v>140</v>
      </c>
      <c r="AW175" s="14" t="s">
        <v>34</v>
      </c>
      <c r="AX175" s="14" t="s">
        <v>86</v>
      </c>
      <c r="AY175" s="191" t="s">
        <v>133</v>
      </c>
    </row>
    <row r="176" s="2" customFormat="1" ht="37.8" customHeight="1">
      <c r="A176" s="38"/>
      <c r="B176" s="167"/>
      <c r="C176" s="168" t="s">
        <v>222</v>
      </c>
      <c r="D176" s="168" t="s">
        <v>135</v>
      </c>
      <c r="E176" s="169" t="s">
        <v>223</v>
      </c>
      <c r="F176" s="170" t="s">
        <v>224</v>
      </c>
      <c r="G176" s="171" t="s">
        <v>203</v>
      </c>
      <c r="H176" s="172">
        <v>28.731999999999999</v>
      </c>
      <c r="I176" s="173"/>
      <c r="J176" s="174">
        <f>ROUND(I176*H176,2)</f>
        <v>0</v>
      </c>
      <c r="K176" s="170" t="s">
        <v>139</v>
      </c>
      <c r="L176" s="39"/>
      <c r="M176" s="175" t="s">
        <v>1</v>
      </c>
      <c r="N176" s="176" t="s">
        <v>43</v>
      </c>
      <c r="O176" s="77"/>
      <c r="P176" s="177">
        <f>O176*H176</f>
        <v>0</v>
      </c>
      <c r="Q176" s="177">
        <v>0</v>
      </c>
      <c r="R176" s="177">
        <f>Q176*H176</f>
        <v>0</v>
      </c>
      <c r="S176" s="177">
        <v>0</v>
      </c>
      <c r="T176" s="178">
        <f>S176*H176</f>
        <v>0</v>
      </c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R176" s="179" t="s">
        <v>140</v>
      </c>
      <c r="AT176" s="179" t="s">
        <v>135</v>
      </c>
      <c r="AU176" s="179" t="s">
        <v>88</v>
      </c>
      <c r="AY176" s="19" t="s">
        <v>133</v>
      </c>
      <c r="BE176" s="180">
        <f>IF(N176="základní",J176,0)</f>
        <v>0</v>
      </c>
      <c r="BF176" s="180">
        <f>IF(N176="snížená",J176,0)</f>
        <v>0</v>
      </c>
      <c r="BG176" s="180">
        <f>IF(N176="zákl. přenesená",J176,0)</f>
        <v>0</v>
      </c>
      <c r="BH176" s="180">
        <f>IF(N176="sníž. přenesená",J176,0)</f>
        <v>0</v>
      </c>
      <c r="BI176" s="180">
        <f>IF(N176="nulová",J176,0)</f>
        <v>0</v>
      </c>
      <c r="BJ176" s="19" t="s">
        <v>86</v>
      </c>
      <c r="BK176" s="180">
        <f>ROUND(I176*H176,2)</f>
        <v>0</v>
      </c>
      <c r="BL176" s="19" t="s">
        <v>140</v>
      </c>
      <c r="BM176" s="179" t="s">
        <v>225</v>
      </c>
    </row>
    <row r="177" s="2" customFormat="1" ht="24.15" customHeight="1">
      <c r="A177" s="38"/>
      <c r="B177" s="167"/>
      <c r="C177" s="168" t="s">
        <v>226</v>
      </c>
      <c r="D177" s="168" t="s">
        <v>135</v>
      </c>
      <c r="E177" s="169" t="s">
        <v>227</v>
      </c>
      <c r="F177" s="170" t="s">
        <v>228</v>
      </c>
      <c r="G177" s="171" t="s">
        <v>203</v>
      </c>
      <c r="H177" s="172">
        <v>28.731999999999999</v>
      </c>
      <c r="I177" s="173"/>
      <c r="J177" s="174">
        <f>ROUND(I177*H177,2)</f>
        <v>0</v>
      </c>
      <c r="K177" s="170" t="s">
        <v>139</v>
      </c>
      <c r="L177" s="39"/>
      <c r="M177" s="175" t="s">
        <v>1</v>
      </c>
      <c r="N177" s="176" t="s">
        <v>43</v>
      </c>
      <c r="O177" s="77"/>
      <c r="P177" s="177">
        <f>O177*H177</f>
        <v>0</v>
      </c>
      <c r="Q177" s="177">
        <v>0</v>
      </c>
      <c r="R177" s="177">
        <f>Q177*H177</f>
        <v>0</v>
      </c>
      <c r="S177" s="177">
        <v>0</v>
      </c>
      <c r="T177" s="178">
        <f>S177*H177</f>
        <v>0</v>
      </c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R177" s="179" t="s">
        <v>140</v>
      </c>
      <c r="AT177" s="179" t="s">
        <v>135</v>
      </c>
      <c r="AU177" s="179" t="s">
        <v>88</v>
      </c>
      <c r="AY177" s="19" t="s">
        <v>133</v>
      </c>
      <c r="BE177" s="180">
        <f>IF(N177="základní",J177,0)</f>
        <v>0</v>
      </c>
      <c r="BF177" s="180">
        <f>IF(N177="snížená",J177,0)</f>
        <v>0</v>
      </c>
      <c r="BG177" s="180">
        <f>IF(N177="zákl. přenesená",J177,0)</f>
        <v>0</v>
      </c>
      <c r="BH177" s="180">
        <f>IF(N177="sníž. přenesená",J177,0)</f>
        <v>0</v>
      </c>
      <c r="BI177" s="180">
        <f>IF(N177="nulová",J177,0)</f>
        <v>0</v>
      </c>
      <c r="BJ177" s="19" t="s">
        <v>86</v>
      </c>
      <c r="BK177" s="180">
        <f>ROUND(I177*H177,2)</f>
        <v>0</v>
      </c>
      <c r="BL177" s="19" t="s">
        <v>140</v>
      </c>
      <c r="BM177" s="179" t="s">
        <v>229</v>
      </c>
    </row>
    <row r="178" s="13" customFormat="1">
      <c r="A178" s="13"/>
      <c r="B178" s="181"/>
      <c r="C178" s="13"/>
      <c r="D178" s="182" t="s">
        <v>142</v>
      </c>
      <c r="E178" s="183" t="s">
        <v>1</v>
      </c>
      <c r="F178" s="184" t="s">
        <v>219</v>
      </c>
      <c r="G178" s="13"/>
      <c r="H178" s="185">
        <v>4.7999999999999998</v>
      </c>
      <c r="I178" s="186"/>
      <c r="J178" s="13"/>
      <c r="K178" s="13"/>
      <c r="L178" s="181"/>
      <c r="M178" s="187"/>
      <c r="N178" s="188"/>
      <c r="O178" s="188"/>
      <c r="P178" s="188"/>
      <c r="Q178" s="188"/>
      <c r="R178" s="188"/>
      <c r="S178" s="188"/>
      <c r="T178" s="189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183" t="s">
        <v>142</v>
      </c>
      <c r="AU178" s="183" t="s">
        <v>88</v>
      </c>
      <c r="AV178" s="13" t="s">
        <v>88</v>
      </c>
      <c r="AW178" s="13" t="s">
        <v>34</v>
      </c>
      <c r="AX178" s="13" t="s">
        <v>78</v>
      </c>
      <c r="AY178" s="183" t="s">
        <v>133</v>
      </c>
    </row>
    <row r="179" s="13" customFormat="1">
      <c r="A179" s="13"/>
      <c r="B179" s="181"/>
      <c r="C179" s="13"/>
      <c r="D179" s="182" t="s">
        <v>142</v>
      </c>
      <c r="E179" s="183" t="s">
        <v>1</v>
      </c>
      <c r="F179" s="184" t="s">
        <v>220</v>
      </c>
      <c r="G179" s="13"/>
      <c r="H179" s="185">
        <v>23.931999999999999</v>
      </c>
      <c r="I179" s="186"/>
      <c r="J179" s="13"/>
      <c r="K179" s="13"/>
      <c r="L179" s="181"/>
      <c r="M179" s="187"/>
      <c r="N179" s="188"/>
      <c r="O179" s="188"/>
      <c r="P179" s="188"/>
      <c r="Q179" s="188"/>
      <c r="R179" s="188"/>
      <c r="S179" s="188"/>
      <c r="T179" s="189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183" t="s">
        <v>142</v>
      </c>
      <c r="AU179" s="183" t="s">
        <v>88</v>
      </c>
      <c r="AV179" s="13" t="s">
        <v>88</v>
      </c>
      <c r="AW179" s="13" t="s">
        <v>34</v>
      </c>
      <c r="AX179" s="13" t="s">
        <v>78</v>
      </c>
      <c r="AY179" s="183" t="s">
        <v>133</v>
      </c>
    </row>
    <row r="180" s="14" customFormat="1">
      <c r="A180" s="14"/>
      <c r="B180" s="190"/>
      <c r="C180" s="14"/>
      <c r="D180" s="182" t="s">
        <v>142</v>
      </c>
      <c r="E180" s="191" t="s">
        <v>1</v>
      </c>
      <c r="F180" s="192" t="s">
        <v>221</v>
      </c>
      <c r="G180" s="14"/>
      <c r="H180" s="193">
        <v>28.731999999999999</v>
      </c>
      <c r="I180" s="194"/>
      <c r="J180" s="14"/>
      <c r="K180" s="14"/>
      <c r="L180" s="190"/>
      <c r="M180" s="195"/>
      <c r="N180" s="196"/>
      <c r="O180" s="196"/>
      <c r="P180" s="196"/>
      <c r="Q180" s="196"/>
      <c r="R180" s="196"/>
      <c r="S180" s="196"/>
      <c r="T180" s="197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T180" s="191" t="s">
        <v>142</v>
      </c>
      <c r="AU180" s="191" t="s">
        <v>88</v>
      </c>
      <c r="AV180" s="14" t="s">
        <v>140</v>
      </c>
      <c r="AW180" s="14" t="s">
        <v>34</v>
      </c>
      <c r="AX180" s="14" t="s">
        <v>86</v>
      </c>
      <c r="AY180" s="191" t="s">
        <v>133</v>
      </c>
    </row>
    <row r="181" s="2" customFormat="1" ht="33" customHeight="1">
      <c r="A181" s="38"/>
      <c r="B181" s="167"/>
      <c r="C181" s="168" t="s">
        <v>186</v>
      </c>
      <c r="D181" s="168" t="s">
        <v>135</v>
      </c>
      <c r="E181" s="169" t="s">
        <v>230</v>
      </c>
      <c r="F181" s="170" t="s">
        <v>231</v>
      </c>
      <c r="G181" s="171" t="s">
        <v>232</v>
      </c>
      <c r="H181" s="172">
        <v>51.718000000000004</v>
      </c>
      <c r="I181" s="173"/>
      <c r="J181" s="174">
        <f>ROUND(I181*H181,2)</f>
        <v>0</v>
      </c>
      <c r="K181" s="170" t="s">
        <v>139</v>
      </c>
      <c r="L181" s="39"/>
      <c r="M181" s="175" t="s">
        <v>1</v>
      </c>
      <c r="N181" s="176" t="s">
        <v>43</v>
      </c>
      <c r="O181" s="77"/>
      <c r="P181" s="177">
        <f>O181*H181</f>
        <v>0</v>
      </c>
      <c r="Q181" s="177">
        <v>0</v>
      </c>
      <c r="R181" s="177">
        <f>Q181*H181</f>
        <v>0</v>
      </c>
      <c r="S181" s="177">
        <v>0</v>
      </c>
      <c r="T181" s="178">
        <f>S181*H181</f>
        <v>0</v>
      </c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R181" s="179" t="s">
        <v>140</v>
      </c>
      <c r="AT181" s="179" t="s">
        <v>135</v>
      </c>
      <c r="AU181" s="179" t="s">
        <v>88</v>
      </c>
      <c r="AY181" s="19" t="s">
        <v>133</v>
      </c>
      <c r="BE181" s="180">
        <f>IF(N181="základní",J181,0)</f>
        <v>0</v>
      </c>
      <c r="BF181" s="180">
        <f>IF(N181="snížená",J181,0)</f>
        <v>0</v>
      </c>
      <c r="BG181" s="180">
        <f>IF(N181="zákl. přenesená",J181,0)</f>
        <v>0</v>
      </c>
      <c r="BH181" s="180">
        <f>IF(N181="sníž. přenesená",J181,0)</f>
        <v>0</v>
      </c>
      <c r="BI181" s="180">
        <f>IF(N181="nulová",J181,0)</f>
        <v>0</v>
      </c>
      <c r="BJ181" s="19" t="s">
        <v>86</v>
      </c>
      <c r="BK181" s="180">
        <f>ROUND(I181*H181,2)</f>
        <v>0</v>
      </c>
      <c r="BL181" s="19" t="s">
        <v>140</v>
      </c>
      <c r="BM181" s="179" t="s">
        <v>233</v>
      </c>
    </row>
    <row r="182" s="13" customFormat="1">
      <c r="A182" s="13"/>
      <c r="B182" s="181"/>
      <c r="C182" s="13"/>
      <c r="D182" s="182" t="s">
        <v>142</v>
      </c>
      <c r="E182" s="13"/>
      <c r="F182" s="184" t="s">
        <v>234</v>
      </c>
      <c r="G182" s="13"/>
      <c r="H182" s="185">
        <v>51.718000000000004</v>
      </c>
      <c r="I182" s="186"/>
      <c r="J182" s="13"/>
      <c r="K182" s="13"/>
      <c r="L182" s="181"/>
      <c r="M182" s="187"/>
      <c r="N182" s="188"/>
      <c r="O182" s="188"/>
      <c r="P182" s="188"/>
      <c r="Q182" s="188"/>
      <c r="R182" s="188"/>
      <c r="S182" s="188"/>
      <c r="T182" s="189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183" t="s">
        <v>142</v>
      </c>
      <c r="AU182" s="183" t="s">
        <v>88</v>
      </c>
      <c r="AV182" s="13" t="s">
        <v>88</v>
      </c>
      <c r="AW182" s="13" t="s">
        <v>3</v>
      </c>
      <c r="AX182" s="13" t="s">
        <v>86</v>
      </c>
      <c r="AY182" s="183" t="s">
        <v>133</v>
      </c>
    </row>
    <row r="183" s="2" customFormat="1" ht="16.5" customHeight="1">
      <c r="A183" s="38"/>
      <c r="B183" s="167"/>
      <c r="C183" s="168" t="s">
        <v>7</v>
      </c>
      <c r="D183" s="168" t="s">
        <v>135</v>
      </c>
      <c r="E183" s="169" t="s">
        <v>235</v>
      </c>
      <c r="F183" s="170" t="s">
        <v>236</v>
      </c>
      <c r="G183" s="171" t="s">
        <v>203</v>
      </c>
      <c r="H183" s="172">
        <v>28.731999999999999</v>
      </c>
      <c r="I183" s="173"/>
      <c r="J183" s="174">
        <f>ROUND(I183*H183,2)</f>
        <v>0</v>
      </c>
      <c r="K183" s="170" t="s">
        <v>139</v>
      </c>
      <c r="L183" s="39"/>
      <c r="M183" s="175" t="s">
        <v>1</v>
      </c>
      <c r="N183" s="176" t="s">
        <v>43</v>
      </c>
      <c r="O183" s="77"/>
      <c r="P183" s="177">
        <f>O183*H183</f>
        <v>0</v>
      </c>
      <c r="Q183" s="177">
        <v>0</v>
      </c>
      <c r="R183" s="177">
        <f>Q183*H183</f>
        <v>0</v>
      </c>
      <c r="S183" s="177">
        <v>0</v>
      </c>
      <c r="T183" s="178">
        <f>S183*H183</f>
        <v>0</v>
      </c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R183" s="179" t="s">
        <v>140</v>
      </c>
      <c r="AT183" s="179" t="s">
        <v>135</v>
      </c>
      <c r="AU183" s="179" t="s">
        <v>88</v>
      </c>
      <c r="AY183" s="19" t="s">
        <v>133</v>
      </c>
      <c r="BE183" s="180">
        <f>IF(N183="základní",J183,0)</f>
        <v>0</v>
      </c>
      <c r="BF183" s="180">
        <f>IF(N183="snížená",J183,0)</f>
        <v>0</v>
      </c>
      <c r="BG183" s="180">
        <f>IF(N183="zákl. přenesená",J183,0)</f>
        <v>0</v>
      </c>
      <c r="BH183" s="180">
        <f>IF(N183="sníž. přenesená",J183,0)</f>
        <v>0</v>
      </c>
      <c r="BI183" s="180">
        <f>IF(N183="nulová",J183,0)</f>
        <v>0</v>
      </c>
      <c r="BJ183" s="19" t="s">
        <v>86</v>
      </c>
      <c r="BK183" s="180">
        <f>ROUND(I183*H183,2)</f>
        <v>0</v>
      </c>
      <c r="BL183" s="19" t="s">
        <v>140</v>
      </c>
      <c r="BM183" s="179" t="s">
        <v>237</v>
      </c>
    </row>
    <row r="184" s="15" customFormat="1">
      <c r="A184" s="15"/>
      <c r="B184" s="198"/>
      <c r="C184" s="15"/>
      <c r="D184" s="182" t="s">
        <v>142</v>
      </c>
      <c r="E184" s="199" t="s">
        <v>1</v>
      </c>
      <c r="F184" s="200" t="s">
        <v>238</v>
      </c>
      <c r="G184" s="15"/>
      <c r="H184" s="199" t="s">
        <v>1</v>
      </c>
      <c r="I184" s="201"/>
      <c r="J184" s="15"/>
      <c r="K184" s="15"/>
      <c r="L184" s="198"/>
      <c r="M184" s="202"/>
      <c r="N184" s="203"/>
      <c r="O184" s="203"/>
      <c r="P184" s="203"/>
      <c r="Q184" s="203"/>
      <c r="R184" s="203"/>
      <c r="S184" s="203"/>
      <c r="T184" s="204"/>
      <c r="U184" s="15"/>
      <c r="V184" s="15"/>
      <c r="W184" s="15"/>
      <c r="X184" s="15"/>
      <c r="Y184" s="15"/>
      <c r="Z184" s="15"/>
      <c r="AA184" s="15"/>
      <c r="AB184" s="15"/>
      <c r="AC184" s="15"/>
      <c r="AD184" s="15"/>
      <c r="AE184" s="15"/>
      <c r="AT184" s="199" t="s">
        <v>142</v>
      </c>
      <c r="AU184" s="199" t="s">
        <v>88</v>
      </c>
      <c r="AV184" s="15" t="s">
        <v>86</v>
      </c>
      <c r="AW184" s="15" t="s">
        <v>34</v>
      </c>
      <c r="AX184" s="15" t="s">
        <v>78</v>
      </c>
      <c r="AY184" s="199" t="s">
        <v>133</v>
      </c>
    </row>
    <row r="185" s="13" customFormat="1">
      <c r="A185" s="13"/>
      <c r="B185" s="181"/>
      <c r="C185" s="13"/>
      <c r="D185" s="182" t="s">
        <v>142</v>
      </c>
      <c r="E185" s="183" t="s">
        <v>1</v>
      </c>
      <c r="F185" s="184" t="s">
        <v>239</v>
      </c>
      <c r="G185" s="13"/>
      <c r="H185" s="185">
        <v>28.731999999999999</v>
      </c>
      <c r="I185" s="186"/>
      <c r="J185" s="13"/>
      <c r="K185" s="13"/>
      <c r="L185" s="181"/>
      <c r="M185" s="187"/>
      <c r="N185" s="188"/>
      <c r="O185" s="188"/>
      <c r="P185" s="188"/>
      <c r="Q185" s="188"/>
      <c r="R185" s="188"/>
      <c r="S185" s="188"/>
      <c r="T185" s="189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183" t="s">
        <v>142</v>
      </c>
      <c r="AU185" s="183" t="s">
        <v>88</v>
      </c>
      <c r="AV185" s="13" t="s">
        <v>88</v>
      </c>
      <c r="AW185" s="13" t="s">
        <v>34</v>
      </c>
      <c r="AX185" s="13" t="s">
        <v>78</v>
      </c>
      <c r="AY185" s="183" t="s">
        <v>133</v>
      </c>
    </row>
    <row r="186" s="16" customFormat="1">
      <c r="A186" s="16"/>
      <c r="B186" s="205"/>
      <c r="C186" s="16"/>
      <c r="D186" s="182" t="s">
        <v>142</v>
      </c>
      <c r="E186" s="206" t="s">
        <v>1</v>
      </c>
      <c r="F186" s="207" t="s">
        <v>240</v>
      </c>
      <c r="G186" s="16"/>
      <c r="H186" s="208">
        <v>28.731999999999999</v>
      </c>
      <c r="I186" s="209"/>
      <c r="J186" s="16"/>
      <c r="K186" s="16"/>
      <c r="L186" s="205"/>
      <c r="M186" s="210"/>
      <c r="N186" s="211"/>
      <c r="O186" s="211"/>
      <c r="P186" s="211"/>
      <c r="Q186" s="211"/>
      <c r="R186" s="211"/>
      <c r="S186" s="211"/>
      <c r="T186" s="212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T186" s="206" t="s">
        <v>142</v>
      </c>
      <c r="AU186" s="206" t="s">
        <v>88</v>
      </c>
      <c r="AV186" s="16" t="s">
        <v>148</v>
      </c>
      <c r="AW186" s="16" t="s">
        <v>34</v>
      </c>
      <c r="AX186" s="16" t="s">
        <v>78</v>
      </c>
      <c r="AY186" s="206" t="s">
        <v>133</v>
      </c>
    </row>
    <row r="187" s="14" customFormat="1">
      <c r="A187" s="14"/>
      <c r="B187" s="190"/>
      <c r="C187" s="14"/>
      <c r="D187" s="182" t="s">
        <v>142</v>
      </c>
      <c r="E187" s="191" t="s">
        <v>1</v>
      </c>
      <c r="F187" s="192" t="s">
        <v>221</v>
      </c>
      <c r="G187" s="14"/>
      <c r="H187" s="193">
        <v>28.731999999999999</v>
      </c>
      <c r="I187" s="194"/>
      <c r="J187" s="14"/>
      <c r="K187" s="14"/>
      <c r="L187" s="190"/>
      <c r="M187" s="195"/>
      <c r="N187" s="196"/>
      <c r="O187" s="196"/>
      <c r="P187" s="196"/>
      <c r="Q187" s="196"/>
      <c r="R187" s="196"/>
      <c r="S187" s="196"/>
      <c r="T187" s="197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T187" s="191" t="s">
        <v>142</v>
      </c>
      <c r="AU187" s="191" t="s">
        <v>88</v>
      </c>
      <c r="AV187" s="14" t="s">
        <v>140</v>
      </c>
      <c r="AW187" s="14" t="s">
        <v>34</v>
      </c>
      <c r="AX187" s="14" t="s">
        <v>86</v>
      </c>
      <c r="AY187" s="191" t="s">
        <v>133</v>
      </c>
    </row>
    <row r="188" s="2" customFormat="1" ht="24.15" customHeight="1">
      <c r="A188" s="38"/>
      <c r="B188" s="167"/>
      <c r="C188" s="168" t="s">
        <v>241</v>
      </c>
      <c r="D188" s="168" t="s">
        <v>135</v>
      </c>
      <c r="E188" s="169" t="s">
        <v>242</v>
      </c>
      <c r="F188" s="170" t="s">
        <v>243</v>
      </c>
      <c r="G188" s="171" t="s">
        <v>203</v>
      </c>
      <c r="H188" s="172">
        <v>3.4990000000000001</v>
      </c>
      <c r="I188" s="173"/>
      <c r="J188" s="174">
        <f>ROUND(I188*H188,2)</f>
        <v>0</v>
      </c>
      <c r="K188" s="170" t="s">
        <v>139</v>
      </c>
      <c r="L188" s="39"/>
      <c r="M188" s="175" t="s">
        <v>1</v>
      </c>
      <c r="N188" s="176" t="s">
        <v>43</v>
      </c>
      <c r="O188" s="77"/>
      <c r="P188" s="177">
        <f>O188*H188</f>
        <v>0</v>
      </c>
      <c r="Q188" s="177">
        <v>0</v>
      </c>
      <c r="R188" s="177">
        <f>Q188*H188</f>
        <v>0</v>
      </c>
      <c r="S188" s="177">
        <v>0</v>
      </c>
      <c r="T188" s="178">
        <f>S188*H188</f>
        <v>0</v>
      </c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R188" s="179" t="s">
        <v>140</v>
      </c>
      <c r="AT188" s="179" t="s">
        <v>135</v>
      </c>
      <c r="AU188" s="179" t="s">
        <v>88</v>
      </c>
      <c r="AY188" s="19" t="s">
        <v>133</v>
      </c>
      <c r="BE188" s="180">
        <f>IF(N188="základní",J188,0)</f>
        <v>0</v>
      </c>
      <c r="BF188" s="180">
        <f>IF(N188="snížená",J188,0)</f>
        <v>0</v>
      </c>
      <c r="BG188" s="180">
        <f>IF(N188="zákl. přenesená",J188,0)</f>
        <v>0</v>
      </c>
      <c r="BH188" s="180">
        <f>IF(N188="sníž. přenesená",J188,0)</f>
        <v>0</v>
      </c>
      <c r="BI188" s="180">
        <f>IF(N188="nulová",J188,0)</f>
        <v>0</v>
      </c>
      <c r="BJ188" s="19" t="s">
        <v>86</v>
      </c>
      <c r="BK188" s="180">
        <f>ROUND(I188*H188,2)</f>
        <v>0</v>
      </c>
      <c r="BL188" s="19" t="s">
        <v>140</v>
      </c>
      <c r="BM188" s="179" t="s">
        <v>244</v>
      </c>
    </row>
    <row r="189" s="13" customFormat="1">
      <c r="A189" s="13"/>
      <c r="B189" s="181"/>
      <c r="C189" s="13"/>
      <c r="D189" s="182" t="s">
        <v>142</v>
      </c>
      <c r="E189" s="183" t="s">
        <v>1</v>
      </c>
      <c r="F189" s="184" t="s">
        <v>245</v>
      </c>
      <c r="G189" s="13"/>
      <c r="H189" s="185">
        <v>3.4990000000000001</v>
      </c>
      <c r="I189" s="186"/>
      <c r="J189" s="13"/>
      <c r="K189" s="13"/>
      <c r="L189" s="181"/>
      <c r="M189" s="187"/>
      <c r="N189" s="188"/>
      <c r="O189" s="188"/>
      <c r="P189" s="188"/>
      <c r="Q189" s="188"/>
      <c r="R189" s="188"/>
      <c r="S189" s="188"/>
      <c r="T189" s="189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183" t="s">
        <v>142</v>
      </c>
      <c r="AU189" s="183" t="s">
        <v>88</v>
      </c>
      <c r="AV189" s="13" t="s">
        <v>88</v>
      </c>
      <c r="AW189" s="13" t="s">
        <v>34</v>
      </c>
      <c r="AX189" s="13" t="s">
        <v>86</v>
      </c>
      <c r="AY189" s="183" t="s">
        <v>133</v>
      </c>
    </row>
    <row r="190" s="2" customFormat="1" ht="16.5" customHeight="1">
      <c r="A190" s="38"/>
      <c r="B190" s="167"/>
      <c r="C190" s="213" t="s">
        <v>246</v>
      </c>
      <c r="D190" s="213" t="s">
        <v>247</v>
      </c>
      <c r="E190" s="214" t="s">
        <v>248</v>
      </c>
      <c r="F190" s="215" t="s">
        <v>249</v>
      </c>
      <c r="G190" s="216" t="s">
        <v>232</v>
      </c>
      <c r="H190" s="217">
        <v>6.298</v>
      </c>
      <c r="I190" s="218"/>
      <c r="J190" s="219">
        <f>ROUND(I190*H190,2)</f>
        <v>0</v>
      </c>
      <c r="K190" s="215" t="s">
        <v>139</v>
      </c>
      <c r="L190" s="220"/>
      <c r="M190" s="221" t="s">
        <v>1</v>
      </c>
      <c r="N190" s="222" t="s">
        <v>43</v>
      </c>
      <c r="O190" s="77"/>
      <c r="P190" s="177">
        <f>O190*H190</f>
        <v>0</v>
      </c>
      <c r="Q190" s="177">
        <v>1</v>
      </c>
      <c r="R190" s="177">
        <f>Q190*H190</f>
        <v>6.298</v>
      </c>
      <c r="S190" s="177">
        <v>0</v>
      </c>
      <c r="T190" s="178">
        <f>S190*H190</f>
        <v>0</v>
      </c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R190" s="179" t="s">
        <v>171</v>
      </c>
      <c r="AT190" s="179" t="s">
        <v>247</v>
      </c>
      <c r="AU190" s="179" t="s">
        <v>88</v>
      </c>
      <c r="AY190" s="19" t="s">
        <v>133</v>
      </c>
      <c r="BE190" s="180">
        <f>IF(N190="základní",J190,0)</f>
        <v>0</v>
      </c>
      <c r="BF190" s="180">
        <f>IF(N190="snížená",J190,0)</f>
        <v>0</v>
      </c>
      <c r="BG190" s="180">
        <f>IF(N190="zákl. přenesená",J190,0)</f>
        <v>0</v>
      </c>
      <c r="BH190" s="180">
        <f>IF(N190="sníž. přenesená",J190,0)</f>
        <v>0</v>
      </c>
      <c r="BI190" s="180">
        <f>IF(N190="nulová",J190,0)</f>
        <v>0</v>
      </c>
      <c r="BJ190" s="19" t="s">
        <v>86</v>
      </c>
      <c r="BK190" s="180">
        <f>ROUND(I190*H190,2)</f>
        <v>0</v>
      </c>
      <c r="BL190" s="19" t="s">
        <v>140</v>
      </c>
      <c r="BM190" s="179" t="s">
        <v>250</v>
      </c>
    </row>
    <row r="191" s="13" customFormat="1">
      <c r="A191" s="13"/>
      <c r="B191" s="181"/>
      <c r="C191" s="13"/>
      <c r="D191" s="182" t="s">
        <v>142</v>
      </c>
      <c r="E191" s="183" t="s">
        <v>1</v>
      </c>
      <c r="F191" s="184" t="s">
        <v>251</v>
      </c>
      <c r="G191" s="13"/>
      <c r="H191" s="185">
        <v>6.298</v>
      </c>
      <c r="I191" s="186"/>
      <c r="J191" s="13"/>
      <c r="K191" s="13"/>
      <c r="L191" s="181"/>
      <c r="M191" s="187"/>
      <c r="N191" s="188"/>
      <c r="O191" s="188"/>
      <c r="P191" s="188"/>
      <c r="Q191" s="188"/>
      <c r="R191" s="188"/>
      <c r="S191" s="188"/>
      <c r="T191" s="189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183" t="s">
        <v>142</v>
      </c>
      <c r="AU191" s="183" t="s">
        <v>88</v>
      </c>
      <c r="AV191" s="13" t="s">
        <v>88</v>
      </c>
      <c r="AW191" s="13" t="s">
        <v>34</v>
      </c>
      <c r="AX191" s="13" t="s">
        <v>86</v>
      </c>
      <c r="AY191" s="183" t="s">
        <v>133</v>
      </c>
    </row>
    <row r="192" s="2" customFormat="1" ht="24.15" customHeight="1">
      <c r="A192" s="38"/>
      <c r="B192" s="167"/>
      <c r="C192" s="168" t="s">
        <v>252</v>
      </c>
      <c r="D192" s="168" t="s">
        <v>135</v>
      </c>
      <c r="E192" s="169" t="s">
        <v>253</v>
      </c>
      <c r="F192" s="170" t="s">
        <v>254</v>
      </c>
      <c r="G192" s="171" t="s">
        <v>203</v>
      </c>
      <c r="H192" s="172">
        <v>10.882</v>
      </c>
      <c r="I192" s="173"/>
      <c r="J192" s="174">
        <f>ROUND(I192*H192,2)</f>
        <v>0</v>
      </c>
      <c r="K192" s="170" t="s">
        <v>139</v>
      </c>
      <c r="L192" s="39"/>
      <c r="M192" s="175" t="s">
        <v>1</v>
      </c>
      <c r="N192" s="176" t="s">
        <v>43</v>
      </c>
      <c r="O192" s="77"/>
      <c r="P192" s="177">
        <f>O192*H192</f>
        <v>0</v>
      </c>
      <c r="Q192" s="177">
        <v>0</v>
      </c>
      <c r="R192" s="177">
        <f>Q192*H192</f>
        <v>0</v>
      </c>
      <c r="S192" s="177">
        <v>0</v>
      </c>
      <c r="T192" s="178">
        <f>S192*H192</f>
        <v>0</v>
      </c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R192" s="179" t="s">
        <v>140</v>
      </c>
      <c r="AT192" s="179" t="s">
        <v>135</v>
      </c>
      <c r="AU192" s="179" t="s">
        <v>88</v>
      </c>
      <c r="AY192" s="19" t="s">
        <v>133</v>
      </c>
      <c r="BE192" s="180">
        <f>IF(N192="základní",J192,0)</f>
        <v>0</v>
      </c>
      <c r="BF192" s="180">
        <f>IF(N192="snížená",J192,0)</f>
        <v>0</v>
      </c>
      <c r="BG192" s="180">
        <f>IF(N192="zákl. přenesená",J192,0)</f>
        <v>0</v>
      </c>
      <c r="BH192" s="180">
        <f>IF(N192="sníž. přenesená",J192,0)</f>
        <v>0</v>
      </c>
      <c r="BI192" s="180">
        <f>IF(N192="nulová",J192,0)</f>
        <v>0</v>
      </c>
      <c r="BJ192" s="19" t="s">
        <v>86</v>
      </c>
      <c r="BK192" s="180">
        <f>ROUND(I192*H192,2)</f>
        <v>0</v>
      </c>
      <c r="BL192" s="19" t="s">
        <v>140</v>
      </c>
      <c r="BM192" s="179" t="s">
        <v>255</v>
      </c>
    </row>
    <row r="193" s="13" customFormat="1">
      <c r="A193" s="13"/>
      <c r="B193" s="181"/>
      <c r="C193" s="13"/>
      <c r="D193" s="182" t="s">
        <v>142</v>
      </c>
      <c r="E193" s="183" t="s">
        <v>1</v>
      </c>
      <c r="F193" s="184" t="s">
        <v>214</v>
      </c>
      <c r="G193" s="13"/>
      <c r="H193" s="185">
        <v>13.779999999999999</v>
      </c>
      <c r="I193" s="186"/>
      <c r="J193" s="13"/>
      <c r="K193" s="13"/>
      <c r="L193" s="181"/>
      <c r="M193" s="187"/>
      <c r="N193" s="188"/>
      <c r="O193" s="188"/>
      <c r="P193" s="188"/>
      <c r="Q193" s="188"/>
      <c r="R193" s="188"/>
      <c r="S193" s="188"/>
      <c r="T193" s="189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T193" s="183" t="s">
        <v>142</v>
      </c>
      <c r="AU193" s="183" t="s">
        <v>88</v>
      </c>
      <c r="AV193" s="13" t="s">
        <v>88</v>
      </c>
      <c r="AW193" s="13" t="s">
        <v>34</v>
      </c>
      <c r="AX193" s="13" t="s">
        <v>78</v>
      </c>
      <c r="AY193" s="183" t="s">
        <v>133</v>
      </c>
    </row>
    <row r="194" s="13" customFormat="1">
      <c r="A194" s="13"/>
      <c r="B194" s="181"/>
      <c r="C194" s="13"/>
      <c r="D194" s="182" t="s">
        <v>142</v>
      </c>
      <c r="E194" s="183" t="s">
        <v>1</v>
      </c>
      <c r="F194" s="184" t="s">
        <v>256</v>
      </c>
      <c r="G194" s="13"/>
      <c r="H194" s="185">
        <v>-0.48599999999999999</v>
      </c>
      <c r="I194" s="186"/>
      <c r="J194" s="13"/>
      <c r="K194" s="13"/>
      <c r="L194" s="181"/>
      <c r="M194" s="187"/>
      <c r="N194" s="188"/>
      <c r="O194" s="188"/>
      <c r="P194" s="188"/>
      <c r="Q194" s="188"/>
      <c r="R194" s="188"/>
      <c r="S194" s="188"/>
      <c r="T194" s="189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183" t="s">
        <v>142</v>
      </c>
      <c r="AU194" s="183" t="s">
        <v>88</v>
      </c>
      <c r="AV194" s="13" t="s">
        <v>88</v>
      </c>
      <c r="AW194" s="13" t="s">
        <v>34</v>
      </c>
      <c r="AX194" s="13" t="s">
        <v>78</v>
      </c>
      <c r="AY194" s="183" t="s">
        <v>133</v>
      </c>
    </row>
    <row r="195" s="13" customFormat="1">
      <c r="A195" s="13"/>
      <c r="B195" s="181"/>
      <c r="C195" s="13"/>
      <c r="D195" s="182" t="s">
        <v>142</v>
      </c>
      <c r="E195" s="183" t="s">
        <v>1</v>
      </c>
      <c r="F195" s="184" t="s">
        <v>257</v>
      </c>
      <c r="G195" s="13"/>
      <c r="H195" s="185">
        <v>-2.4119999999999999</v>
      </c>
      <c r="I195" s="186"/>
      <c r="J195" s="13"/>
      <c r="K195" s="13"/>
      <c r="L195" s="181"/>
      <c r="M195" s="187"/>
      <c r="N195" s="188"/>
      <c r="O195" s="188"/>
      <c r="P195" s="188"/>
      <c r="Q195" s="188"/>
      <c r="R195" s="188"/>
      <c r="S195" s="188"/>
      <c r="T195" s="189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183" t="s">
        <v>142</v>
      </c>
      <c r="AU195" s="183" t="s">
        <v>88</v>
      </c>
      <c r="AV195" s="13" t="s">
        <v>88</v>
      </c>
      <c r="AW195" s="13" t="s">
        <v>34</v>
      </c>
      <c r="AX195" s="13" t="s">
        <v>78</v>
      </c>
      <c r="AY195" s="183" t="s">
        <v>133</v>
      </c>
    </row>
    <row r="196" s="14" customFormat="1">
      <c r="A196" s="14"/>
      <c r="B196" s="190"/>
      <c r="C196" s="14"/>
      <c r="D196" s="182" t="s">
        <v>142</v>
      </c>
      <c r="E196" s="191" t="s">
        <v>1</v>
      </c>
      <c r="F196" s="192" t="s">
        <v>221</v>
      </c>
      <c r="G196" s="14"/>
      <c r="H196" s="193">
        <v>10.881999999999998</v>
      </c>
      <c r="I196" s="194"/>
      <c r="J196" s="14"/>
      <c r="K196" s="14"/>
      <c r="L196" s="190"/>
      <c r="M196" s="195"/>
      <c r="N196" s="196"/>
      <c r="O196" s="196"/>
      <c r="P196" s="196"/>
      <c r="Q196" s="196"/>
      <c r="R196" s="196"/>
      <c r="S196" s="196"/>
      <c r="T196" s="197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T196" s="191" t="s">
        <v>142</v>
      </c>
      <c r="AU196" s="191" t="s">
        <v>88</v>
      </c>
      <c r="AV196" s="14" t="s">
        <v>140</v>
      </c>
      <c r="AW196" s="14" t="s">
        <v>34</v>
      </c>
      <c r="AX196" s="14" t="s">
        <v>86</v>
      </c>
      <c r="AY196" s="191" t="s">
        <v>133</v>
      </c>
    </row>
    <row r="197" s="2" customFormat="1" ht="16.5" customHeight="1">
      <c r="A197" s="38"/>
      <c r="B197" s="167"/>
      <c r="C197" s="213" t="s">
        <v>258</v>
      </c>
      <c r="D197" s="213" t="s">
        <v>247</v>
      </c>
      <c r="E197" s="214" t="s">
        <v>259</v>
      </c>
      <c r="F197" s="215" t="s">
        <v>260</v>
      </c>
      <c r="G197" s="216" t="s">
        <v>232</v>
      </c>
      <c r="H197" s="217">
        <v>19.588000000000001</v>
      </c>
      <c r="I197" s="218"/>
      <c r="J197" s="219">
        <f>ROUND(I197*H197,2)</f>
        <v>0</v>
      </c>
      <c r="K197" s="215" t="s">
        <v>139</v>
      </c>
      <c r="L197" s="220"/>
      <c r="M197" s="221" t="s">
        <v>1</v>
      </c>
      <c r="N197" s="222" t="s">
        <v>43</v>
      </c>
      <c r="O197" s="77"/>
      <c r="P197" s="177">
        <f>O197*H197</f>
        <v>0</v>
      </c>
      <c r="Q197" s="177">
        <v>1</v>
      </c>
      <c r="R197" s="177">
        <f>Q197*H197</f>
        <v>19.588000000000001</v>
      </c>
      <c r="S197" s="177">
        <v>0</v>
      </c>
      <c r="T197" s="178">
        <f>S197*H197</f>
        <v>0</v>
      </c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R197" s="179" t="s">
        <v>171</v>
      </c>
      <c r="AT197" s="179" t="s">
        <v>247</v>
      </c>
      <c r="AU197" s="179" t="s">
        <v>88</v>
      </c>
      <c r="AY197" s="19" t="s">
        <v>133</v>
      </c>
      <c r="BE197" s="180">
        <f>IF(N197="základní",J197,0)</f>
        <v>0</v>
      </c>
      <c r="BF197" s="180">
        <f>IF(N197="snížená",J197,0)</f>
        <v>0</v>
      </c>
      <c r="BG197" s="180">
        <f>IF(N197="zákl. přenesená",J197,0)</f>
        <v>0</v>
      </c>
      <c r="BH197" s="180">
        <f>IF(N197="sníž. přenesená",J197,0)</f>
        <v>0</v>
      </c>
      <c r="BI197" s="180">
        <f>IF(N197="nulová",J197,0)</f>
        <v>0</v>
      </c>
      <c r="BJ197" s="19" t="s">
        <v>86</v>
      </c>
      <c r="BK197" s="180">
        <f>ROUND(I197*H197,2)</f>
        <v>0</v>
      </c>
      <c r="BL197" s="19" t="s">
        <v>140</v>
      </c>
      <c r="BM197" s="179" t="s">
        <v>261</v>
      </c>
    </row>
    <row r="198" s="13" customFormat="1">
      <c r="A198" s="13"/>
      <c r="B198" s="181"/>
      <c r="C198" s="13"/>
      <c r="D198" s="182" t="s">
        <v>142</v>
      </c>
      <c r="E198" s="183" t="s">
        <v>1</v>
      </c>
      <c r="F198" s="184" t="s">
        <v>262</v>
      </c>
      <c r="G198" s="13"/>
      <c r="H198" s="185">
        <v>19.588000000000001</v>
      </c>
      <c r="I198" s="186"/>
      <c r="J198" s="13"/>
      <c r="K198" s="13"/>
      <c r="L198" s="181"/>
      <c r="M198" s="187"/>
      <c r="N198" s="188"/>
      <c r="O198" s="188"/>
      <c r="P198" s="188"/>
      <c r="Q198" s="188"/>
      <c r="R198" s="188"/>
      <c r="S198" s="188"/>
      <c r="T198" s="189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T198" s="183" t="s">
        <v>142</v>
      </c>
      <c r="AU198" s="183" t="s">
        <v>88</v>
      </c>
      <c r="AV198" s="13" t="s">
        <v>88</v>
      </c>
      <c r="AW198" s="13" t="s">
        <v>34</v>
      </c>
      <c r="AX198" s="13" t="s">
        <v>86</v>
      </c>
      <c r="AY198" s="183" t="s">
        <v>133</v>
      </c>
    </row>
    <row r="199" s="2" customFormat="1" ht="33" customHeight="1">
      <c r="A199" s="38"/>
      <c r="B199" s="167"/>
      <c r="C199" s="168" t="s">
        <v>263</v>
      </c>
      <c r="D199" s="168" t="s">
        <v>135</v>
      </c>
      <c r="E199" s="169" t="s">
        <v>264</v>
      </c>
      <c r="F199" s="170" t="s">
        <v>265</v>
      </c>
      <c r="G199" s="171" t="s">
        <v>138</v>
      </c>
      <c r="H199" s="172">
        <v>282.49599999999998</v>
      </c>
      <c r="I199" s="173"/>
      <c r="J199" s="174">
        <f>ROUND(I199*H199,2)</f>
        <v>0</v>
      </c>
      <c r="K199" s="170" t="s">
        <v>139</v>
      </c>
      <c r="L199" s="39"/>
      <c r="M199" s="175" t="s">
        <v>1</v>
      </c>
      <c r="N199" s="176" t="s">
        <v>43</v>
      </c>
      <c r="O199" s="77"/>
      <c r="P199" s="177">
        <f>O199*H199</f>
        <v>0</v>
      </c>
      <c r="Q199" s="177">
        <v>0</v>
      </c>
      <c r="R199" s="177">
        <f>Q199*H199</f>
        <v>0</v>
      </c>
      <c r="S199" s="177">
        <v>0</v>
      </c>
      <c r="T199" s="178">
        <f>S199*H199</f>
        <v>0</v>
      </c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R199" s="179" t="s">
        <v>140</v>
      </c>
      <c r="AT199" s="179" t="s">
        <v>135</v>
      </c>
      <c r="AU199" s="179" t="s">
        <v>88</v>
      </c>
      <c r="AY199" s="19" t="s">
        <v>133</v>
      </c>
      <c r="BE199" s="180">
        <f>IF(N199="základní",J199,0)</f>
        <v>0</v>
      </c>
      <c r="BF199" s="180">
        <f>IF(N199="snížená",J199,0)</f>
        <v>0</v>
      </c>
      <c r="BG199" s="180">
        <f>IF(N199="zákl. přenesená",J199,0)</f>
        <v>0</v>
      </c>
      <c r="BH199" s="180">
        <f>IF(N199="sníž. přenesená",J199,0)</f>
        <v>0</v>
      </c>
      <c r="BI199" s="180">
        <f>IF(N199="nulová",J199,0)</f>
        <v>0</v>
      </c>
      <c r="BJ199" s="19" t="s">
        <v>86</v>
      </c>
      <c r="BK199" s="180">
        <f>ROUND(I199*H199,2)</f>
        <v>0</v>
      </c>
      <c r="BL199" s="19" t="s">
        <v>140</v>
      </c>
      <c r="BM199" s="179" t="s">
        <v>266</v>
      </c>
    </row>
    <row r="200" s="13" customFormat="1">
      <c r="A200" s="13"/>
      <c r="B200" s="181"/>
      <c r="C200" s="13"/>
      <c r="D200" s="182" t="s">
        <v>142</v>
      </c>
      <c r="E200" s="183" t="s">
        <v>1</v>
      </c>
      <c r="F200" s="184" t="s">
        <v>267</v>
      </c>
      <c r="G200" s="13"/>
      <c r="H200" s="185">
        <v>564.97500000000002</v>
      </c>
      <c r="I200" s="186"/>
      <c r="J200" s="13"/>
      <c r="K200" s="13"/>
      <c r="L200" s="181"/>
      <c r="M200" s="187"/>
      <c r="N200" s="188"/>
      <c r="O200" s="188"/>
      <c r="P200" s="188"/>
      <c r="Q200" s="188"/>
      <c r="R200" s="188"/>
      <c r="S200" s="188"/>
      <c r="T200" s="189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T200" s="183" t="s">
        <v>142</v>
      </c>
      <c r="AU200" s="183" t="s">
        <v>88</v>
      </c>
      <c r="AV200" s="13" t="s">
        <v>88</v>
      </c>
      <c r="AW200" s="13" t="s">
        <v>34</v>
      </c>
      <c r="AX200" s="13" t="s">
        <v>78</v>
      </c>
      <c r="AY200" s="183" t="s">
        <v>133</v>
      </c>
    </row>
    <row r="201" s="13" customFormat="1">
      <c r="A201" s="13"/>
      <c r="B201" s="181"/>
      <c r="C201" s="13"/>
      <c r="D201" s="182" t="s">
        <v>142</v>
      </c>
      <c r="E201" s="183" t="s">
        <v>1</v>
      </c>
      <c r="F201" s="184" t="s">
        <v>268</v>
      </c>
      <c r="G201" s="13"/>
      <c r="H201" s="185">
        <v>-281.47899999999998</v>
      </c>
      <c r="I201" s="186"/>
      <c r="J201" s="13"/>
      <c r="K201" s="13"/>
      <c r="L201" s="181"/>
      <c r="M201" s="187"/>
      <c r="N201" s="188"/>
      <c r="O201" s="188"/>
      <c r="P201" s="188"/>
      <c r="Q201" s="188"/>
      <c r="R201" s="188"/>
      <c r="S201" s="188"/>
      <c r="T201" s="189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T201" s="183" t="s">
        <v>142</v>
      </c>
      <c r="AU201" s="183" t="s">
        <v>88</v>
      </c>
      <c r="AV201" s="13" t="s">
        <v>88</v>
      </c>
      <c r="AW201" s="13" t="s">
        <v>34</v>
      </c>
      <c r="AX201" s="13" t="s">
        <v>78</v>
      </c>
      <c r="AY201" s="183" t="s">
        <v>133</v>
      </c>
    </row>
    <row r="202" s="13" customFormat="1">
      <c r="A202" s="13"/>
      <c r="B202" s="181"/>
      <c r="C202" s="13"/>
      <c r="D202" s="182" t="s">
        <v>142</v>
      </c>
      <c r="E202" s="183" t="s">
        <v>1</v>
      </c>
      <c r="F202" s="184" t="s">
        <v>96</v>
      </c>
      <c r="G202" s="13"/>
      <c r="H202" s="185">
        <v>-1</v>
      </c>
      <c r="I202" s="186"/>
      <c r="J202" s="13"/>
      <c r="K202" s="13"/>
      <c r="L202" s="181"/>
      <c r="M202" s="187"/>
      <c r="N202" s="188"/>
      <c r="O202" s="188"/>
      <c r="P202" s="188"/>
      <c r="Q202" s="188"/>
      <c r="R202" s="188"/>
      <c r="S202" s="188"/>
      <c r="T202" s="189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183" t="s">
        <v>142</v>
      </c>
      <c r="AU202" s="183" t="s">
        <v>88</v>
      </c>
      <c r="AV202" s="13" t="s">
        <v>88</v>
      </c>
      <c r="AW202" s="13" t="s">
        <v>34</v>
      </c>
      <c r="AX202" s="13" t="s">
        <v>78</v>
      </c>
      <c r="AY202" s="183" t="s">
        <v>133</v>
      </c>
    </row>
    <row r="203" s="14" customFormat="1">
      <c r="A203" s="14"/>
      <c r="B203" s="190"/>
      <c r="C203" s="14"/>
      <c r="D203" s="182" t="s">
        <v>142</v>
      </c>
      <c r="E203" s="191" t="s">
        <v>1</v>
      </c>
      <c r="F203" s="192" t="s">
        <v>221</v>
      </c>
      <c r="G203" s="14"/>
      <c r="H203" s="193">
        <v>282.49600000000004</v>
      </c>
      <c r="I203" s="194"/>
      <c r="J203" s="14"/>
      <c r="K203" s="14"/>
      <c r="L203" s="190"/>
      <c r="M203" s="195"/>
      <c r="N203" s="196"/>
      <c r="O203" s="196"/>
      <c r="P203" s="196"/>
      <c r="Q203" s="196"/>
      <c r="R203" s="196"/>
      <c r="S203" s="196"/>
      <c r="T203" s="197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T203" s="191" t="s">
        <v>142</v>
      </c>
      <c r="AU203" s="191" t="s">
        <v>88</v>
      </c>
      <c r="AV203" s="14" t="s">
        <v>140</v>
      </c>
      <c r="AW203" s="14" t="s">
        <v>34</v>
      </c>
      <c r="AX203" s="14" t="s">
        <v>86</v>
      </c>
      <c r="AY203" s="191" t="s">
        <v>133</v>
      </c>
    </row>
    <row r="204" s="2" customFormat="1" ht="16.5" customHeight="1">
      <c r="A204" s="38"/>
      <c r="B204" s="167"/>
      <c r="C204" s="213" t="s">
        <v>269</v>
      </c>
      <c r="D204" s="213" t="s">
        <v>247</v>
      </c>
      <c r="E204" s="214" t="s">
        <v>270</v>
      </c>
      <c r="F204" s="215" t="s">
        <v>271</v>
      </c>
      <c r="G204" s="216" t="s">
        <v>232</v>
      </c>
      <c r="H204" s="217">
        <v>90.399000000000001</v>
      </c>
      <c r="I204" s="218"/>
      <c r="J204" s="219">
        <f>ROUND(I204*H204,2)</f>
        <v>0</v>
      </c>
      <c r="K204" s="215" t="s">
        <v>139</v>
      </c>
      <c r="L204" s="220"/>
      <c r="M204" s="221" t="s">
        <v>1</v>
      </c>
      <c r="N204" s="222" t="s">
        <v>43</v>
      </c>
      <c r="O204" s="77"/>
      <c r="P204" s="177">
        <f>O204*H204</f>
        <v>0</v>
      </c>
      <c r="Q204" s="177">
        <v>1</v>
      </c>
      <c r="R204" s="177">
        <f>Q204*H204</f>
        <v>90.399000000000001</v>
      </c>
      <c r="S204" s="177">
        <v>0</v>
      </c>
      <c r="T204" s="178">
        <f>S204*H204</f>
        <v>0</v>
      </c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R204" s="179" t="s">
        <v>171</v>
      </c>
      <c r="AT204" s="179" t="s">
        <v>247</v>
      </c>
      <c r="AU204" s="179" t="s">
        <v>88</v>
      </c>
      <c r="AY204" s="19" t="s">
        <v>133</v>
      </c>
      <c r="BE204" s="180">
        <f>IF(N204="základní",J204,0)</f>
        <v>0</v>
      </c>
      <c r="BF204" s="180">
        <f>IF(N204="snížená",J204,0)</f>
        <v>0</v>
      </c>
      <c r="BG204" s="180">
        <f>IF(N204="zákl. přenesená",J204,0)</f>
        <v>0</v>
      </c>
      <c r="BH204" s="180">
        <f>IF(N204="sníž. přenesená",J204,0)</f>
        <v>0</v>
      </c>
      <c r="BI204" s="180">
        <f>IF(N204="nulová",J204,0)</f>
        <v>0</v>
      </c>
      <c r="BJ204" s="19" t="s">
        <v>86</v>
      </c>
      <c r="BK204" s="180">
        <f>ROUND(I204*H204,2)</f>
        <v>0</v>
      </c>
      <c r="BL204" s="19" t="s">
        <v>140</v>
      </c>
      <c r="BM204" s="179" t="s">
        <v>272</v>
      </c>
    </row>
    <row r="205" s="13" customFormat="1">
      <c r="A205" s="13"/>
      <c r="B205" s="181"/>
      <c r="C205" s="13"/>
      <c r="D205" s="182" t="s">
        <v>142</v>
      </c>
      <c r="E205" s="183" t="s">
        <v>1</v>
      </c>
      <c r="F205" s="184" t="s">
        <v>273</v>
      </c>
      <c r="G205" s="13"/>
      <c r="H205" s="185">
        <v>90.399000000000001</v>
      </c>
      <c r="I205" s="186"/>
      <c r="J205" s="13"/>
      <c r="K205" s="13"/>
      <c r="L205" s="181"/>
      <c r="M205" s="187"/>
      <c r="N205" s="188"/>
      <c r="O205" s="188"/>
      <c r="P205" s="188"/>
      <c r="Q205" s="188"/>
      <c r="R205" s="188"/>
      <c r="S205" s="188"/>
      <c r="T205" s="189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T205" s="183" t="s">
        <v>142</v>
      </c>
      <c r="AU205" s="183" t="s">
        <v>88</v>
      </c>
      <c r="AV205" s="13" t="s">
        <v>88</v>
      </c>
      <c r="AW205" s="13" t="s">
        <v>34</v>
      </c>
      <c r="AX205" s="13" t="s">
        <v>86</v>
      </c>
      <c r="AY205" s="183" t="s">
        <v>133</v>
      </c>
    </row>
    <row r="206" s="2" customFormat="1" ht="24.15" customHeight="1">
      <c r="A206" s="38"/>
      <c r="B206" s="167"/>
      <c r="C206" s="168" t="s">
        <v>274</v>
      </c>
      <c r="D206" s="168" t="s">
        <v>135</v>
      </c>
      <c r="E206" s="169" t="s">
        <v>275</v>
      </c>
      <c r="F206" s="170" t="s">
        <v>276</v>
      </c>
      <c r="G206" s="171" t="s">
        <v>138</v>
      </c>
      <c r="H206" s="172">
        <v>382.49599999999998</v>
      </c>
      <c r="I206" s="173"/>
      <c r="J206" s="174">
        <f>ROUND(I206*H206,2)</f>
        <v>0</v>
      </c>
      <c r="K206" s="170" t="s">
        <v>139</v>
      </c>
      <c r="L206" s="39"/>
      <c r="M206" s="175" t="s">
        <v>1</v>
      </c>
      <c r="N206" s="176" t="s">
        <v>43</v>
      </c>
      <c r="O206" s="77"/>
      <c r="P206" s="177">
        <f>O206*H206</f>
        <v>0</v>
      </c>
      <c r="Q206" s="177">
        <v>0</v>
      </c>
      <c r="R206" s="177">
        <f>Q206*H206</f>
        <v>0</v>
      </c>
      <c r="S206" s="177">
        <v>0</v>
      </c>
      <c r="T206" s="178">
        <f>S206*H206</f>
        <v>0</v>
      </c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R206" s="179" t="s">
        <v>140</v>
      </c>
      <c r="AT206" s="179" t="s">
        <v>135</v>
      </c>
      <c r="AU206" s="179" t="s">
        <v>88</v>
      </c>
      <c r="AY206" s="19" t="s">
        <v>133</v>
      </c>
      <c r="BE206" s="180">
        <f>IF(N206="základní",J206,0)</f>
        <v>0</v>
      </c>
      <c r="BF206" s="180">
        <f>IF(N206="snížená",J206,0)</f>
        <v>0</v>
      </c>
      <c r="BG206" s="180">
        <f>IF(N206="zákl. přenesená",J206,0)</f>
        <v>0</v>
      </c>
      <c r="BH206" s="180">
        <f>IF(N206="sníž. přenesená",J206,0)</f>
        <v>0</v>
      </c>
      <c r="BI206" s="180">
        <f>IF(N206="nulová",J206,0)</f>
        <v>0</v>
      </c>
      <c r="BJ206" s="19" t="s">
        <v>86</v>
      </c>
      <c r="BK206" s="180">
        <f>ROUND(I206*H206,2)</f>
        <v>0</v>
      </c>
      <c r="BL206" s="19" t="s">
        <v>140</v>
      </c>
      <c r="BM206" s="179" t="s">
        <v>277</v>
      </c>
    </row>
    <row r="207" s="13" customFormat="1">
      <c r="A207" s="13"/>
      <c r="B207" s="181"/>
      <c r="C207" s="13"/>
      <c r="D207" s="182" t="s">
        <v>142</v>
      </c>
      <c r="E207" s="183" t="s">
        <v>1</v>
      </c>
      <c r="F207" s="184" t="s">
        <v>278</v>
      </c>
      <c r="G207" s="13"/>
      <c r="H207" s="185">
        <v>382.49599999999998</v>
      </c>
      <c r="I207" s="186"/>
      <c r="J207" s="13"/>
      <c r="K207" s="13"/>
      <c r="L207" s="181"/>
      <c r="M207" s="187"/>
      <c r="N207" s="188"/>
      <c r="O207" s="188"/>
      <c r="P207" s="188"/>
      <c r="Q207" s="188"/>
      <c r="R207" s="188"/>
      <c r="S207" s="188"/>
      <c r="T207" s="189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T207" s="183" t="s">
        <v>142</v>
      </c>
      <c r="AU207" s="183" t="s">
        <v>88</v>
      </c>
      <c r="AV207" s="13" t="s">
        <v>88</v>
      </c>
      <c r="AW207" s="13" t="s">
        <v>34</v>
      </c>
      <c r="AX207" s="13" t="s">
        <v>86</v>
      </c>
      <c r="AY207" s="183" t="s">
        <v>133</v>
      </c>
    </row>
    <row r="208" s="2" customFormat="1" ht="16.5" customHeight="1">
      <c r="A208" s="38"/>
      <c r="B208" s="167"/>
      <c r="C208" s="213" t="s">
        <v>279</v>
      </c>
      <c r="D208" s="213" t="s">
        <v>247</v>
      </c>
      <c r="E208" s="214" t="s">
        <v>280</v>
      </c>
      <c r="F208" s="215" t="s">
        <v>281</v>
      </c>
      <c r="G208" s="216" t="s">
        <v>282</v>
      </c>
      <c r="H208" s="217">
        <v>7.6500000000000004</v>
      </c>
      <c r="I208" s="218"/>
      <c r="J208" s="219">
        <f>ROUND(I208*H208,2)</f>
        <v>0</v>
      </c>
      <c r="K208" s="215" t="s">
        <v>139</v>
      </c>
      <c r="L208" s="220"/>
      <c r="M208" s="221" t="s">
        <v>1</v>
      </c>
      <c r="N208" s="222" t="s">
        <v>43</v>
      </c>
      <c r="O208" s="77"/>
      <c r="P208" s="177">
        <f>O208*H208</f>
        <v>0</v>
      </c>
      <c r="Q208" s="177">
        <v>0.001</v>
      </c>
      <c r="R208" s="177">
        <f>Q208*H208</f>
        <v>0.0076500000000000005</v>
      </c>
      <c r="S208" s="177">
        <v>0</v>
      </c>
      <c r="T208" s="178">
        <f>S208*H208</f>
        <v>0</v>
      </c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R208" s="179" t="s">
        <v>171</v>
      </c>
      <c r="AT208" s="179" t="s">
        <v>247</v>
      </c>
      <c r="AU208" s="179" t="s">
        <v>88</v>
      </c>
      <c r="AY208" s="19" t="s">
        <v>133</v>
      </c>
      <c r="BE208" s="180">
        <f>IF(N208="základní",J208,0)</f>
        <v>0</v>
      </c>
      <c r="BF208" s="180">
        <f>IF(N208="snížená",J208,0)</f>
        <v>0</v>
      </c>
      <c r="BG208" s="180">
        <f>IF(N208="zákl. přenesená",J208,0)</f>
        <v>0</v>
      </c>
      <c r="BH208" s="180">
        <f>IF(N208="sníž. přenesená",J208,0)</f>
        <v>0</v>
      </c>
      <c r="BI208" s="180">
        <f>IF(N208="nulová",J208,0)</f>
        <v>0</v>
      </c>
      <c r="BJ208" s="19" t="s">
        <v>86</v>
      </c>
      <c r="BK208" s="180">
        <f>ROUND(I208*H208,2)</f>
        <v>0</v>
      </c>
      <c r="BL208" s="19" t="s">
        <v>140</v>
      </c>
      <c r="BM208" s="179" t="s">
        <v>283</v>
      </c>
    </row>
    <row r="209" s="13" customFormat="1">
      <c r="A209" s="13"/>
      <c r="B209" s="181"/>
      <c r="C209" s="13"/>
      <c r="D209" s="182" t="s">
        <v>142</v>
      </c>
      <c r="E209" s="183" t="s">
        <v>1</v>
      </c>
      <c r="F209" s="184" t="s">
        <v>284</v>
      </c>
      <c r="G209" s="13"/>
      <c r="H209" s="185">
        <v>7.6500000000000004</v>
      </c>
      <c r="I209" s="186"/>
      <c r="J209" s="13"/>
      <c r="K209" s="13"/>
      <c r="L209" s="181"/>
      <c r="M209" s="187"/>
      <c r="N209" s="188"/>
      <c r="O209" s="188"/>
      <c r="P209" s="188"/>
      <c r="Q209" s="188"/>
      <c r="R209" s="188"/>
      <c r="S209" s="188"/>
      <c r="T209" s="189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T209" s="183" t="s">
        <v>142</v>
      </c>
      <c r="AU209" s="183" t="s">
        <v>88</v>
      </c>
      <c r="AV209" s="13" t="s">
        <v>88</v>
      </c>
      <c r="AW209" s="13" t="s">
        <v>34</v>
      </c>
      <c r="AX209" s="13" t="s">
        <v>86</v>
      </c>
      <c r="AY209" s="183" t="s">
        <v>133</v>
      </c>
    </row>
    <row r="210" s="2" customFormat="1" ht="24.15" customHeight="1">
      <c r="A210" s="38"/>
      <c r="B210" s="167"/>
      <c r="C210" s="168" t="s">
        <v>285</v>
      </c>
      <c r="D210" s="168" t="s">
        <v>135</v>
      </c>
      <c r="E210" s="169" t="s">
        <v>286</v>
      </c>
      <c r="F210" s="170" t="s">
        <v>287</v>
      </c>
      <c r="G210" s="171" t="s">
        <v>138</v>
      </c>
      <c r="H210" s="172">
        <v>310.72699999999998</v>
      </c>
      <c r="I210" s="173"/>
      <c r="J210" s="174">
        <f>ROUND(I210*H210,2)</f>
        <v>0</v>
      </c>
      <c r="K210" s="170" t="s">
        <v>139</v>
      </c>
      <c r="L210" s="39"/>
      <c r="M210" s="175" t="s">
        <v>1</v>
      </c>
      <c r="N210" s="176" t="s">
        <v>43</v>
      </c>
      <c r="O210" s="77"/>
      <c r="P210" s="177">
        <f>O210*H210</f>
        <v>0</v>
      </c>
      <c r="Q210" s="177">
        <v>0</v>
      </c>
      <c r="R210" s="177">
        <f>Q210*H210</f>
        <v>0</v>
      </c>
      <c r="S210" s="177">
        <v>0</v>
      </c>
      <c r="T210" s="178">
        <f>S210*H210</f>
        <v>0</v>
      </c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R210" s="179" t="s">
        <v>140</v>
      </c>
      <c r="AT210" s="179" t="s">
        <v>135</v>
      </c>
      <c r="AU210" s="179" t="s">
        <v>88</v>
      </c>
      <c r="AY210" s="19" t="s">
        <v>133</v>
      </c>
      <c r="BE210" s="180">
        <f>IF(N210="základní",J210,0)</f>
        <v>0</v>
      </c>
      <c r="BF210" s="180">
        <f>IF(N210="snížená",J210,0)</f>
        <v>0</v>
      </c>
      <c r="BG210" s="180">
        <f>IF(N210="zákl. přenesená",J210,0)</f>
        <v>0</v>
      </c>
      <c r="BH210" s="180">
        <f>IF(N210="sníž. přenesená",J210,0)</f>
        <v>0</v>
      </c>
      <c r="BI210" s="180">
        <f>IF(N210="nulová",J210,0)</f>
        <v>0</v>
      </c>
      <c r="BJ210" s="19" t="s">
        <v>86</v>
      </c>
      <c r="BK210" s="180">
        <f>ROUND(I210*H210,2)</f>
        <v>0</v>
      </c>
      <c r="BL210" s="19" t="s">
        <v>140</v>
      </c>
      <c r="BM210" s="179" t="s">
        <v>288</v>
      </c>
    </row>
    <row r="211" s="13" customFormat="1">
      <c r="A211" s="13"/>
      <c r="B211" s="181"/>
      <c r="C211" s="13"/>
      <c r="D211" s="182" t="s">
        <v>142</v>
      </c>
      <c r="E211" s="183" t="s">
        <v>1</v>
      </c>
      <c r="F211" s="184" t="s">
        <v>152</v>
      </c>
      <c r="G211" s="13"/>
      <c r="H211" s="185">
        <v>310.72699999999998</v>
      </c>
      <c r="I211" s="186"/>
      <c r="J211" s="13"/>
      <c r="K211" s="13"/>
      <c r="L211" s="181"/>
      <c r="M211" s="187"/>
      <c r="N211" s="188"/>
      <c r="O211" s="188"/>
      <c r="P211" s="188"/>
      <c r="Q211" s="188"/>
      <c r="R211" s="188"/>
      <c r="S211" s="188"/>
      <c r="T211" s="189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T211" s="183" t="s">
        <v>142</v>
      </c>
      <c r="AU211" s="183" t="s">
        <v>88</v>
      </c>
      <c r="AV211" s="13" t="s">
        <v>88</v>
      </c>
      <c r="AW211" s="13" t="s">
        <v>34</v>
      </c>
      <c r="AX211" s="13" t="s">
        <v>86</v>
      </c>
      <c r="AY211" s="183" t="s">
        <v>133</v>
      </c>
    </row>
    <row r="212" s="2" customFormat="1" ht="24.15" customHeight="1">
      <c r="A212" s="38"/>
      <c r="B212" s="167"/>
      <c r="C212" s="168" t="s">
        <v>289</v>
      </c>
      <c r="D212" s="168" t="s">
        <v>135</v>
      </c>
      <c r="E212" s="169" t="s">
        <v>290</v>
      </c>
      <c r="F212" s="170" t="s">
        <v>291</v>
      </c>
      <c r="G212" s="171" t="s">
        <v>138</v>
      </c>
      <c r="H212" s="172">
        <v>382.49599999999998</v>
      </c>
      <c r="I212" s="173"/>
      <c r="J212" s="174">
        <f>ROUND(I212*H212,2)</f>
        <v>0</v>
      </c>
      <c r="K212" s="170" t="s">
        <v>139</v>
      </c>
      <c r="L212" s="39"/>
      <c r="M212" s="175" t="s">
        <v>1</v>
      </c>
      <c r="N212" s="176" t="s">
        <v>43</v>
      </c>
      <c r="O212" s="77"/>
      <c r="P212" s="177">
        <f>O212*H212</f>
        <v>0</v>
      </c>
      <c r="Q212" s="177">
        <v>0</v>
      </c>
      <c r="R212" s="177">
        <f>Q212*H212</f>
        <v>0</v>
      </c>
      <c r="S212" s="177">
        <v>0</v>
      </c>
      <c r="T212" s="178">
        <f>S212*H212</f>
        <v>0</v>
      </c>
      <c r="U212" s="38"/>
      <c r="V212" s="38"/>
      <c r="W212" s="38"/>
      <c r="X212" s="38"/>
      <c r="Y212" s="38"/>
      <c r="Z212" s="38"/>
      <c r="AA212" s="38"/>
      <c r="AB212" s="38"/>
      <c r="AC212" s="38"/>
      <c r="AD212" s="38"/>
      <c r="AE212" s="38"/>
      <c r="AR212" s="179" t="s">
        <v>140</v>
      </c>
      <c r="AT212" s="179" t="s">
        <v>135</v>
      </c>
      <c r="AU212" s="179" t="s">
        <v>88</v>
      </c>
      <c r="AY212" s="19" t="s">
        <v>133</v>
      </c>
      <c r="BE212" s="180">
        <f>IF(N212="základní",J212,0)</f>
        <v>0</v>
      </c>
      <c r="BF212" s="180">
        <f>IF(N212="snížená",J212,0)</f>
        <v>0</v>
      </c>
      <c r="BG212" s="180">
        <f>IF(N212="zákl. přenesená",J212,0)</f>
        <v>0</v>
      </c>
      <c r="BH212" s="180">
        <f>IF(N212="sníž. přenesená",J212,0)</f>
        <v>0</v>
      </c>
      <c r="BI212" s="180">
        <f>IF(N212="nulová",J212,0)</f>
        <v>0</v>
      </c>
      <c r="BJ212" s="19" t="s">
        <v>86</v>
      </c>
      <c r="BK212" s="180">
        <f>ROUND(I212*H212,2)</f>
        <v>0</v>
      </c>
      <c r="BL212" s="19" t="s">
        <v>140</v>
      </c>
      <c r="BM212" s="179" t="s">
        <v>292</v>
      </c>
    </row>
    <row r="213" s="13" customFormat="1">
      <c r="A213" s="13"/>
      <c r="B213" s="181"/>
      <c r="C213" s="13"/>
      <c r="D213" s="182" t="s">
        <v>142</v>
      </c>
      <c r="E213" s="183" t="s">
        <v>1</v>
      </c>
      <c r="F213" s="184" t="s">
        <v>278</v>
      </c>
      <c r="G213" s="13"/>
      <c r="H213" s="185">
        <v>382.49599999999998</v>
      </c>
      <c r="I213" s="186"/>
      <c r="J213" s="13"/>
      <c r="K213" s="13"/>
      <c r="L213" s="181"/>
      <c r="M213" s="187"/>
      <c r="N213" s="188"/>
      <c r="O213" s="188"/>
      <c r="P213" s="188"/>
      <c r="Q213" s="188"/>
      <c r="R213" s="188"/>
      <c r="S213" s="188"/>
      <c r="T213" s="189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T213" s="183" t="s">
        <v>142</v>
      </c>
      <c r="AU213" s="183" t="s">
        <v>88</v>
      </c>
      <c r="AV213" s="13" t="s">
        <v>88</v>
      </c>
      <c r="AW213" s="13" t="s">
        <v>34</v>
      </c>
      <c r="AX213" s="13" t="s">
        <v>86</v>
      </c>
      <c r="AY213" s="183" t="s">
        <v>133</v>
      </c>
    </row>
    <row r="214" s="2" customFormat="1" ht="21.75" customHeight="1">
      <c r="A214" s="38"/>
      <c r="B214" s="167"/>
      <c r="C214" s="168" t="s">
        <v>293</v>
      </c>
      <c r="D214" s="168" t="s">
        <v>135</v>
      </c>
      <c r="E214" s="169" t="s">
        <v>294</v>
      </c>
      <c r="F214" s="170" t="s">
        <v>295</v>
      </c>
      <c r="G214" s="171" t="s">
        <v>203</v>
      </c>
      <c r="H214" s="172">
        <v>5.7370000000000001</v>
      </c>
      <c r="I214" s="173"/>
      <c r="J214" s="174">
        <f>ROUND(I214*H214,2)</f>
        <v>0</v>
      </c>
      <c r="K214" s="170" t="s">
        <v>139</v>
      </c>
      <c r="L214" s="39"/>
      <c r="M214" s="175" t="s">
        <v>1</v>
      </c>
      <c r="N214" s="176" t="s">
        <v>43</v>
      </c>
      <c r="O214" s="77"/>
      <c r="P214" s="177">
        <f>O214*H214</f>
        <v>0</v>
      </c>
      <c r="Q214" s="177">
        <v>0</v>
      </c>
      <c r="R214" s="177">
        <f>Q214*H214</f>
        <v>0</v>
      </c>
      <c r="S214" s="177">
        <v>0</v>
      </c>
      <c r="T214" s="178">
        <f>S214*H214</f>
        <v>0</v>
      </c>
      <c r="U214" s="38"/>
      <c r="V214" s="38"/>
      <c r="W214" s="38"/>
      <c r="X214" s="38"/>
      <c r="Y214" s="38"/>
      <c r="Z214" s="38"/>
      <c r="AA214" s="38"/>
      <c r="AB214" s="38"/>
      <c r="AC214" s="38"/>
      <c r="AD214" s="38"/>
      <c r="AE214" s="38"/>
      <c r="AR214" s="179" t="s">
        <v>140</v>
      </c>
      <c r="AT214" s="179" t="s">
        <v>135</v>
      </c>
      <c r="AU214" s="179" t="s">
        <v>88</v>
      </c>
      <c r="AY214" s="19" t="s">
        <v>133</v>
      </c>
      <c r="BE214" s="180">
        <f>IF(N214="základní",J214,0)</f>
        <v>0</v>
      </c>
      <c r="BF214" s="180">
        <f>IF(N214="snížená",J214,0)</f>
        <v>0</v>
      </c>
      <c r="BG214" s="180">
        <f>IF(N214="zákl. přenesená",J214,0)</f>
        <v>0</v>
      </c>
      <c r="BH214" s="180">
        <f>IF(N214="sníž. přenesená",J214,0)</f>
        <v>0</v>
      </c>
      <c r="BI214" s="180">
        <f>IF(N214="nulová",J214,0)</f>
        <v>0</v>
      </c>
      <c r="BJ214" s="19" t="s">
        <v>86</v>
      </c>
      <c r="BK214" s="180">
        <f>ROUND(I214*H214,2)</f>
        <v>0</v>
      </c>
      <c r="BL214" s="19" t="s">
        <v>140</v>
      </c>
      <c r="BM214" s="179" t="s">
        <v>296</v>
      </c>
    </row>
    <row r="215" s="13" customFormat="1">
      <c r="A215" s="13"/>
      <c r="B215" s="181"/>
      <c r="C215" s="13"/>
      <c r="D215" s="182" t="s">
        <v>142</v>
      </c>
      <c r="E215" s="183" t="s">
        <v>1</v>
      </c>
      <c r="F215" s="184" t="s">
        <v>297</v>
      </c>
      <c r="G215" s="13"/>
      <c r="H215" s="185">
        <v>5.7370000000000001</v>
      </c>
      <c r="I215" s="186"/>
      <c r="J215" s="13"/>
      <c r="K215" s="13"/>
      <c r="L215" s="181"/>
      <c r="M215" s="187"/>
      <c r="N215" s="188"/>
      <c r="O215" s="188"/>
      <c r="P215" s="188"/>
      <c r="Q215" s="188"/>
      <c r="R215" s="188"/>
      <c r="S215" s="188"/>
      <c r="T215" s="189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T215" s="183" t="s">
        <v>142</v>
      </c>
      <c r="AU215" s="183" t="s">
        <v>88</v>
      </c>
      <c r="AV215" s="13" t="s">
        <v>88</v>
      </c>
      <c r="AW215" s="13" t="s">
        <v>34</v>
      </c>
      <c r="AX215" s="13" t="s">
        <v>86</v>
      </c>
      <c r="AY215" s="183" t="s">
        <v>133</v>
      </c>
    </row>
    <row r="216" s="12" customFormat="1" ht="22.8" customHeight="1">
      <c r="A216" s="12"/>
      <c r="B216" s="154"/>
      <c r="C216" s="12"/>
      <c r="D216" s="155" t="s">
        <v>77</v>
      </c>
      <c r="E216" s="165" t="s">
        <v>88</v>
      </c>
      <c r="F216" s="165" t="s">
        <v>298</v>
      </c>
      <c r="G216" s="12"/>
      <c r="H216" s="12"/>
      <c r="I216" s="157"/>
      <c r="J216" s="166">
        <f>BK216</f>
        <v>0</v>
      </c>
      <c r="K216" s="12"/>
      <c r="L216" s="154"/>
      <c r="M216" s="159"/>
      <c r="N216" s="160"/>
      <c r="O216" s="160"/>
      <c r="P216" s="161">
        <f>SUM(P217:P228)</f>
        <v>0</v>
      </c>
      <c r="Q216" s="160"/>
      <c r="R216" s="161">
        <f>SUM(R217:R228)</f>
        <v>22.2024416</v>
      </c>
      <c r="S216" s="160"/>
      <c r="T216" s="162">
        <f>SUM(T217:T228)</f>
        <v>0</v>
      </c>
      <c r="U216" s="12"/>
      <c r="V216" s="12"/>
      <c r="W216" s="12"/>
      <c r="X216" s="12"/>
      <c r="Y216" s="12"/>
      <c r="Z216" s="12"/>
      <c r="AA216" s="12"/>
      <c r="AB216" s="12"/>
      <c r="AC216" s="12"/>
      <c r="AD216" s="12"/>
      <c r="AE216" s="12"/>
      <c r="AR216" s="155" t="s">
        <v>86</v>
      </c>
      <c r="AT216" s="163" t="s">
        <v>77</v>
      </c>
      <c r="AU216" s="163" t="s">
        <v>86</v>
      </c>
      <c r="AY216" s="155" t="s">
        <v>133</v>
      </c>
      <c r="BK216" s="164">
        <f>SUM(BK217:BK228)</f>
        <v>0</v>
      </c>
    </row>
    <row r="217" s="2" customFormat="1" ht="33" customHeight="1">
      <c r="A217" s="38"/>
      <c r="B217" s="167"/>
      <c r="C217" s="168" t="s">
        <v>299</v>
      </c>
      <c r="D217" s="168" t="s">
        <v>135</v>
      </c>
      <c r="E217" s="169" t="s">
        <v>300</v>
      </c>
      <c r="F217" s="170" t="s">
        <v>301</v>
      </c>
      <c r="G217" s="171" t="s">
        <v>168</v>
      </c>
      <c r="H217" s="172">
        <v>62.600000000000001</v>
      </c>
      <c r="I217" s="173"/>
      <c r="J217" s="174">
        <f>ROUND(I217*H217,2)</f>
        <v>0</v>
      </c>
      <c r="K217" s="170" t="s">
        <v>139</v>
      </c>
      <c r="L217" s="39"/>
      <c r="M217" s="175" t="s">
        <v>1</v>
      </c>
      <c r="N217" s="176" t="s">
        <v>43</v>
      </c>
      <c r="O217" s="77"/>
      <c r="P217" s="177">
        <f>O217*H217</f>
        <v>0</v>
      </c>
      <c r="Q217" s="177">
        <v>0.2044</v>
      </c>
      <c r="R217" s="177">
        <f>Q217*H217</f>
        <v>12.795440000000001</v>
      </c>
      <c r="S217" s="177">
        <v>0</v>
      </c>
      <c r="T217" s="178">
        <f>S217*H217</f>
        <v>0</v>
      </c>
      <c r="U217" s="38"/>
      <c r="V217" s="38"/>
      <c r="W217" s="38"/>
      <c r="X217" s="38"/>
      <c r="Y217" s="38"/>
      <c r="Z217" s="38"/>
      <c r="AA217" s="38"/>
      <c r="AB217" s="38"/>
      <c r="AC217" s="38"/>
      <c r="AD217" s="38"/>
      <c r="AE217" s="38"/>
      <c r="AR217" s="179" t="s">
        <v>140</v>
      </c>
      <c r="AT217" s="179" t="s">
        <v>135</v>
      </c>
      <c r="AU217" s="179" t="s">
        <v>88</v>
      </c>
      <c r="AY217" s="19" t="s">
        <v>133</v>
      </c>
      <c r="BE217" s="180">
        <f>IF(N217="základní",J217,0)</f>
        <v>0</v>
      </c>
      <c r="BF217" s="180">
        <f>IF(N217="snížená",J217,0)</f>
        <v>0</v>
      </c>
      <c r="BG217" s="180">
        <f>IF(N217="zákl. přenesená",J217,0)</f>
        <v>0</v>
      </c>
      <c r="BH217" s="180">
        <f>IF(N217="sníž. přenesená",J217,0)</f>
        <v>0</v>
      </c>
      <c r="BI217" s="180">
        <f>IF(N217="nulová",J217,0)</f>
        <v>0</v>
      </c>
      <c r="BJ217" s="19" t="s">
        <v>86</v>
      </c>
      <c r="BK217" s="180">
        <f>ROUND(I217*H217,2)</f>
        <v>0</v>
      </c>
      <c r="BL217" s="19" t="s">
        <v>140</v>
      </c>
      <c r="BM217" s="179" t="s">
        <v>302</v>
      </c>
    </row>
    <row r="218" s="13" customFormat="1">
      <c r="A218" s="13"/>
      <c r="B218" s="181"/>
      <c r="C218" s="13"/>
      <c r="D218" s="182" t="s">
        <v>142</v>
      </c>
      <c r="E218" s="183" t="s">
        <v>1</v>
      </c>
      <c r="F218" s="184" t="s">
        <v>303</v>
      </c>
      <c r="G218" s="13"/>
      <c r="H218" s="185">
        <v>62.600000000000001</v>
      </c>
      <c r="I218" s="186"/>
      <c r="J218" s="13"/>
      <c r="K218" s="13"/>
      <c r="L218" s="181"/>
      <c r="M218" s="187"/>
      <c r="N218" s="188"/>
      <c r="O218" s="188"/>
      <c r="P218" s="188"/>
      <c r="Q218" s="188"/>
      <c r="R218" s="188"/>
      <c r="S218" s="188"/>
      <c r="T218" s="189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T218" s="183" t="s">
        <v>142</v>
      </c>
      <c r="AU218" s="183" t="s">
        <v>88</v>
      </c>
      <c r="AV218" s="13" t="s">
        <v>88</v>
      </c>
      <c r="AW218" s="13" t="s">
        <v>34</v>
      </c>
      <c r="AX218" s="13" t="s">
        <v>86</v>
      </c>
      <c r="AY218" s="183" t="s">
        <v>133</v>
      </c>
    </row>
    <row r="219" s="2" customFormat="1" ht="21.75" customHeight="1">
      <c r="A219" s="38"/>
      <c r="B219" s="167"/>
      <c r="C219" s="168" t="s">
        <v>304</v>
      </c>
      <c r="D219" s="168" t="s">
        <v>135</v>
      </c>
      <c r="E219" s="169" t="s">
        <v>305</v>
      </c>
      <c r="F219" s="170" t="s">
        <v>306</v>
      </c>
      <c r="G219" s="171" t="s">
        <v>307</v>
      </c>
      <c r="H219" s="172">
        <v>1</v>
      </c>
      <c r="I219" s="173"/>
      <c r="J219" s="174">
        <f>ROUND(I219*H219,2)</f>
        <v>0</v>
      </c>
      <c r="K219" s="170" t="s">
        <v>1</v>
      </c>
      <c r="L219" s="39"/>
      <c r="M219" s="175" t="s">
        <v>1</v>
      </c>
      <c r="N219" s="176" t="s">
        <v>43</v>
      </c>
      <c r="O219" s="77"/>
      <c r="P219" s="177">
        <f>O219*H219</f>
        <v>0</v>
      </c>
      <c r="Q219" s="177">
        <v>0.31422</v>
      </c>
      <c r="R219" s="177">
        <f>Q219*H219</f>
        <v>0.31422</v>
      </c>
      <c r="S219" s="177">
        <v>0</v>
      </c>
      <c r="T219" s="178">
        <f>S219*H219</f>
        <v>0</v>
      </c>
      <c r="U219" s="38"/>
      <c r="V219" s="38"/>
      <c r="W219" s="38"/>
      <c r="X219" s="38"/>
      <c r="Y219" s="38"/>
      <c r="Z219" s="38"/>
      <c r="AA219" s="38"/>
      <c r="AB219" s="38"/>
      <c r="AC219" s="38"/>
      <c r="AD219" s="38"/>
      <c r="AE219" s="38"/>
      <c r="AR219" s="179" t="s">
        <v>140</v>
      </c>
      <c r="AT219" s="179" t="s">
        <v>135</v>
      </c>
      <c r="AU219" s="179" t="s">
        <v>88</v>
      </c>
      <c r="AY219" s="19" t="s">
        <v>133</v>
      </c>
      <c r="BE219" s="180">
        <f>IF(N219="základní",J219,0)</f>
        <v>0</v>
      </c>
      <c r="BF219" s="180">
        <f>IF(N219="snížená",J219,0)</f>
        <v>0</v>
      </c>
      <c r="BG219" s="180">
        <f>IF(N219="zákl. přenesená",J219,0)</f>
        <v>0</v>
      </c>
      <c r="BH219" s="180">
        <f>IF(N219="sníž. přenesená",J219,0)</f>
        <v>0</v>
      </c>
      <c r="BI219" s="180">
        <f>IF(N219="nulová",J219,0)</f>
        <v>0</v>
      </c>
      <c r="BJ219" s="19" t="s">
        <v>86</v>
      </c>
      <c r="BK219" s="180">
        <f>ROUND(I219*H219,2)</f>
        <v>0</v>
      </c>
      <c r="BL219" s="19" t="s">
        <v>140</v>
      </c>
      <c r="BM219" s="179" t="s">
        <v>308</v>
      </c>
    </row>
    <row r="220" s="13" customFormat="1">
      <c r="A220" s="13"/>
      <c r="B220" s="181"/>
      <c r="C220" s="13"/>
      <c r="D220" s="182" t="s">
        <v>142</v>
      </c>
      <c r="E220" s="183" t="s">
        <v>1</v>
      </c>
      <c r="F220" s="184" t="s">
        <v>86</v>
      </c>
      <c r="G220" s="13"/>
      <c r="H220" s="185">
        <v>1</v>
      </c>
      <c r="I220" s="186"/>
      <c r="J220" s="13"/>
      <c r="K220" s="13"/>
      <c r="L220" s="181"/>
      <c r="M220" s="187"/>
      <c r="N220" s="188"/>
      <c r="O220" s="188"/>
      <c r="P220" s="188"/>
      <c r="Q220" s="188"/>
      <c r="R220" s="188"/>
      <c r="S220" s="188"/>
      <c r="T220" s="189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T220" s="183" t="s">
        <v>142</v>
      </c>
      <c r="AU220" s="183" t="s">
        <v>88</v>
      </c>
      <c r="AV220" s="13" t="s">
        <v>88</v>
      </c>
      <c r="AW220" s="13" t="s">
        <v>34</v>
      </c>
      <c r="AX220" s="13" t="s">
        <v>86</v>
      </c>
      <c r="AY220" s="183" t="s">
        <v>133</v>
      </c>
    </row>
    <row r="221" s="2" customFormat="1" ht="24.15" customHeight="1">
      <c r="A221" s="38"/>
      <c r="B221" s="167"/>
      <c r="C221" s="168" t="s">
        <v>309</v>
      </c>
      <c r="D221" s="168" t="s">
        <v>135</v>
      </c>
      <c r="E221" s="169" t="s">
        <v>310</v>
      </c>
      <c r="F221" s="170" t="s">
        <v>311</v>
      </c>
      <c r="G221" s="171" t="s">
        <v>138</v>
      </c>
      <c r="H221" s="172">
        <v>75.120000000000005</v>
      </c>
      <c r="I221" s="173"/>
      <c r="J221" s="174">
        <f>ROUND(I221*H221,2)</f>
        <v>0</v>
      </c>
      <c r="K221" s="170" t="s">
        <v>139</v>
      </c>
      <c r="L221" s="39"/>
      <c r="M221" s="175" t="s">
        <v>1</v>
      </c>
      <c r="N221" s="176" t="s">
        <v>43</v>
      </c>
      <c r="O221" s="77"/>
      <c r="P221" s="177">
        <f>O221*H221</f>
        <v>0</v>
      </c>
      <c r="Q221" s="177">
        <v>0.00010000000000000001</v>
      </c>
      <c r="R221" s="177">
        <f>Q221*H221</f>
        <v>0.0075120000000000004</v>
      </c>
      <c r="S221" s="177">
        <v>0</v>
      </c>
      <c r="T221" s="178">
        <f>S221*H221</f>
        <v>0</v>
      </c>
      <c r="U221" s="38"/>
      <c r="V221" s="38"/>
      <c r="W221" s="38"/>
      <c r="X221" s="38"/>
      <c r="Y221" s="38"/>
      <c r="Z221" s="38"/>
      <c r="AA221" s="38"/>
      <c r="AB221" s="38"/>
      <c r="AC221" s="38"/>
      <c r="AD221" s="38"/>
      <c r="AE221" s="38"/>
      <c r="AR221" s="179" t="s">
        <v>140</v>
      </c>
      <c r="AT221" s="179" t="s">
        <v>135</v>
      </c>
      <c r="AU221" s="179" t="s">
        <v>88</v>
      </c>
      <c r="AY221" s="19" t="s">
        <v>133</v>
      </c>
      <c r="BE221" s="180">
        <f>IF(N221="základní",J221,0)</f>
        <v>0</v>
      </c>
      <c r="BF221" s="180">
        <f>IF(N221="snížená",J221,0)</f>
        <v>0</v>
      </c>
      <c r="BG221" s="180">
        <f>IF(N221="zákl. přenesená",J221,0)</f>
        <v>0</v>
      </c>
      <c r="BH221" s="180">
        <f>IF(N221="sníž. přenesená",J221,0)</f>
        <v>0</v>
      </c>
      <c r="BI221" s="180">
        <f>IF(N221="nulová",J221,0)</f>
        <v>0</v>
      </c>
      <c r="BJ221" s="19" t="s">
        <v>86</v>
      </c>
      <c r="BK221" s="180">
        <f>ROUND(I221*H221,2)</f>
        <v>0</v>
      </c>
      <c r="BL221" s="19" t="s">
        <v>140</v>
      </c>
      <c r="BM221" s="179" t="s">
        <v>312</v>
      </c>
    </row>
    <row r="222" s="13" customFormat="1">
      <c r="A222" s="13"/>
      <c r="B222" s="181"/>
      <c r="C222" s="13"/>
      <c r="D222" s="182" t="s">
        <v>142</v>
      </c>
      <c r="E222" s="183" t="s">
        <v>1</v>
      </c>
      <c r="F222" s="184" t="s">
        <v>313</v>
      </c>
      <c r="G222" s="13"/>
      <c r="H222" s="185">
        <v>75.120000000000005</v>
      </c>
      <c r="I222" s="186"/>
      <c r="J222" s="13"/>
      <c r="K222" s="13"/>
      <c r="L222" s="181"/>
      <c r="M222" s="187"/>
      <c r="N222" s="188"/>
      <c r="O222" s="188"/>
      <c r="P222" s="188"/>
      <c r="Q222" s="188"/>
      <c r="R222" s="188"/>
      <c r="S222" s="188"/>
      <c r="T222" s="189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T222" s="183" t="s">
        <v>142</v>
      </c>
      <c r="AU222" s="183" t="s">
        <v>88</v>
      </c>
      <c r="AV222" s="13" t="s">
        <v>88</v>
      </c>
      <c r="AW222" s="13" t="s">
        <v>34</v>
      </c>
      <c r="AX222" s="13" t="s">
        <v>86</v>
      </c>
      <c r="AY222" s="183" t="s">
        <v>133</v>
      </c>
    </row>
    <row r="223" s="2" customFormat="1" ht="24.15" customHeight="1">
      <c r="A223" s="38"/>
      <c r="B223" s="167"/>
      <c r="C223" s="213" t="s">
        <v>314</v>
      </c>
      <c r="D223" s="213" t="s">
        <v>247</v>
      </c>
      <c r="E223" s="214" t="s">
        <v>315</v>
      </c>
      <c r="F223" s="215" t="s">
        <v>316</v>
      </c>
      <c r="G223" s="216" t="s">
        <v>138</v>
      </c>
      <c r="H223" s="217">
        <v>82.632000000000005</v>
      </c>
      <c r="I223" s="218"/>
      <c r="J223" s="219">
        <f>ROUND(I223*H223,2)</f>
        <v>0</v>
      </c>
      <c r="K223" s="215" t="s">
        <v>139</v>
      </c>
      <c r="L223" s="220"/>
      <c r="M223" s="221" t="s">
        <v>1</v>
      </c>
      <c r="N223" s="222" t="s">
        <v>43</v>
      </c>
      <c r="O223" s="77"/>
      <c r="P223" s="177">
        <f>O223*H223</f>
        <v>0</v>
      </c>
      <c r="Q223" s="177">
        <v>0.00029999999999999997</v>
      </c>
      <c r="R223" s="177">
        <f>Q223*H223</f>
        <v>0.024789599999999998</v>
      </c>
      <c r="S223" s="177">
        <v>0</v>
      </c>
      <c r="T223" s="178">
        <f>S223*H223</f>
        <v>0</v>
      </c>
      <c r="U223" s="38"/>
      <c r="V223" s="38"/>
      <c r="W223" s="38"/>
      <c r="X223" s="38"/>
      <c r="Y223" s="38"/>
      <c r="Z223" s="38"/>
      <c r="AA223" s="38"/>
      <c r="AB223" s="38"/>
      <c r="AC223" s="38"/>
      <c r="AD223" s="38"/>
      <c r="AE223" s="38"/>
      <c r="AR223" s="179" t="s">
        <v>171</v>
      </c>
      <c r="AT223" s="179" t="s">
        <v>247</v>
      </c>
      <c r="AU223" s="179" t="s">
        <v>88</v>
      </c>
      <c r="AY223" s="19" t="s">
        <v>133</v>
      </c>
      <c r="BE223" s="180">
        <f>IF(N223="základní",J223,0)</f>
        <v>0</v>
      </c>
      <c r="BF223" s="180">
        <f>IF(N223="snížená",J223,0)</f>
        <v>0</v>
      </c>
      <c r="BG223" s="180">
        <f>IF(N223="zákl. přenesená",J223,0)</f>
        <v>0</v>
      </c>
      <c r="BH223" s="180">
        <f>IF(N223="sníž. přenesená",J223,0)</f>
        <v>0</v>
      </c>
      <c r="BI223" s="180">
        <f>IF(N223="nulová",J223,0)</f>
        <v>0</v>
      </c>
      <c r="BJ223" s="19" t="s">
        <v>86</v>
      </c>
      <c r="BK223" s="180">
        <f>ROUND(I223*H223,2)</f>
        <v>0</v>
      </c>
      <c r="BL223" s="19" t="s">
        <v>140</v>
      </c>
      <c r="BM223" s="179" t="s">
        <v>317</v>
      </c>
    </row>
    <row r="224" s="13" customFormat="1">
      <c r="A224" s="13"/>
      <c r="B224" s="181"/>
      <c r="C224" s="13"/>
      <c r="D224" s="182" t="s">
        <v>142</v>
      </c>
      <c r="E224" s="183" t="s">
        <v>1</v>
      </c>
      <c r="F224" s="184" t="s">
        <v>318</v>
      </c>
      <c r="G224" s="13"/>
      <c r="H224" s="185">
        <v>82.632000000000005</v>
      </c>
      <c r="I224" s="186"/>
      <c r="J224" s="13"/>
      <c r="K224" s="13"/>
      <c r="L224" s="181"/>
      <c r="M224" s="187"/>
      <c r="N224" s="188"/>
      <c r="O224" s="188"/>
      <c r="P224" s="188"/>
      <c r="Q224" s="188"/>
      <c r="R224" s="188"/>
      <c r="S224" s="188"/>
      <c r="T224" s="189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T224" s="183" t="s">
        <v>142</v>
      </c>
      <c r="AU224" s="183" t="s">
        <v>88</v>
      </c>
      <c r="AV224" s="13" t="s">
        <v>88</v>
      </c>
      <c r="AW224" s="13" t="s">
        <v>34</v>
      </c>
      <c r="AX224" s="13" t="s">
        <v>86</v>
      </c>
      <c r="AY224" s="183" t="s">
        <v>133</v>
      </c>
    </row>
    <row r="225" s="2" customFormat="1" ht="33" customHeight="1">
      <c r="A225" s="38"/>
      <c r="B225" s="167"/>
      <c r="C225" s="168" t="s">
        <v>319</v>
      </c>
      <c r="D225" s="168" t="s">
        <v>135</v>
      </c>
      <c r="E225" s="169" t="s">
        <v>320</v>
      </c>
      <c r="F225" s="170" t="s">
        <v>321</v>
      </c>
      <c r="G225" s="171" t="s">
        <v>203</v>
      </c>
      <c r="H225" s="172">
        <v>4.5759999999999996</v>
      </c>
      <c r="I225" s="173"/>
      <c r="J225" s="174">
        <f>ROUND(I225*H225,2)</f>
        <v>0</v>
      </c>
      <c r="K225" s="170" t="s">
        <v>139</v>
      </c>
      <c r="L225" s="39"/>
      <c r="M225" s="175" t="s">
        <v>1</v>
      </c>
      <c r="N225" s="176" t="s">
        <v>43</v>
      </c>
      <c r="O225" s="77"/>
      <c r="P225" s="177">
        <f>O225*H225</f>
        <v>0</v>
      </c>
      <c r="Q225" s="177">
        <v>1.98</v>
      </c>
      <c r="R225" s="177">
        <f>Q225*H225</f>
        <v>9.0604799999999983</v>
      </c>
      <c r="S225" s="177">
        <v>0</v>
      </c>
      <c r="T225" s="178">
        <f>S225*H225</f>
        <v>0</v>
      </c>
      <c r="U225" s="38"/>
      <c r="V225" s="38"/>
      <c r="W225" s="38"/>
      <c r="X225" s="38"/>
      <c r="Y225" s="38"/>
      <c r="Z225" s="38"/>
      <c r="AA225" s="38"/>
      <c r="AB225" s="38"/>
      <c r="AC225" s="38"/>
      <c r="AD225" s="38"/>
      <c r="AE225" s="38"/>
      <c r="AR225" s="179" t="s">
        <v>140</v>
      </c>
      <c r="AT225" s="179" t="s">
        <v>135</v>
      </c>
      <c r="AU225" s="179" t="s">
        <v>88</v>
      </c>
      <c r="AY225" s="19" t="s">
        <v>133</v>
      </c>
      <c r="BE225" s="180">
        <f>IF(N225="základní",J225,0)</f>
        <v>0</v>
      </c>
      <c r="BF225" s="180">
        <f>IF(N225="snížená",J225,0)</f>
        <v>0</v>
      </c>
      <c r="BG225" s="180">
        <f>IF(N225="zákl. přenesená",J225,0)</f>
        <v>0</v>
      </c>
      <c r="BH225" s="180">
        <f>IF(N225="sníž. přenesená",J225,0)</f>
        <v>0</v>
      </c>
      <c r="BI225" s="180">
        <f>IF(N225="nulová",J225,0)</f>
        <v>0</v>
      </c>
      <c r="BJ225" s="19" t="s">
        <v>86</v>
      </c>
      <c r="BK225" s="180">
        <f>ROUND(I225*H225,2)</f>
        <v>0</v>
      </c>
      <c r="BL225" s="19" t="s">
        <v>140</v>
      </c>
      <c r="BM225" s="179" t="s">
        <v>322</v>
      </c>
    </row>
    <row r="226" s="13" customFormat="1">
      <c r="A226" s="13"/>
      <c r="B226" s="181"/>
      <c r="C226" s="13"/>
      <c r="D226" s="182" t="s">
        <v>142</v>
      </c>
      <c r="E226" s="183" t="s">
        <v>1</v>
      </c>
      <c r="F226" s="184" t="s">
        <v>323</v>
      </c>
      <c r="G226" s="13"/>
      <c r="H226" s="185">
        <v>1.8779999999999999</v>
      </c>
      <c r="I226" s="186"/>
      <c r="J226" s="13"/>
      <c r="K226" s="13"/>
      <c r="L226" s="181"/>
      <c r="M226" s="187"/>
      <c r="N226" s="188"/>
      <c r="O226" s="188"/>
      <c r="P226" s="188"/>
      <c r="Q226" s="188"/>
      <c r="R226" s="188"/>
      <c r="S226" s="188"/>
      <c r="T226" s="189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T226" s="183" t="s">
        <v>142</v>
      </c>
      <c r="AU226" s="183" t="s">
        <v>88</v>
      </c>
      <c r="AV226" s="13" t="s">
        <v>88</v>
      </c>
      <c r="AW226" s="13" t="s">
        <v>34</v>
      </c>
      <c r="AX226" s="13" t="s">
        <v>78</v>
      </c>
      <c r="AY226" s="183" t="s">
        <v>133</v>
      </c>
    </row>
    <row r="227" s="13" customFormat="1">
      <c r="A227" s="13"/>
      <c r="B227" s="181"/>
      <c r="C227" s="13"/>
      <c r="D227" s="182" t="s">
        <v>142</v>
      </c>
      <c r="E227" s="183" t="s">
        <v>1</v>
      </c>
      <c r="F227" s="184" t="s">
        <v>324</v>
      </c>
      <c r="G227" s="13"/>
      <c r="H227" s="185">
        <v>2.698</v>
      </c>
      <c r="I227" s="186"/>
      <c r="J227" s="13"/>
      <c r="K227" s="13"/>
      <c r="L227" s="181"/>
      <c r="M227" s="187"/>
      <c r="N227" s="188"/>
      <c r="O227" s="188"/>
      <c r="P227" s="188"/>
      <c r="Q227" s="188"/>
      <c r="R227" s="188"/>
      <c r="S227" s="188"/>
      <c r="T227" s="189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T227" s="183" t="s">
        <v>142</v>
      </c>
      <c r="AU227" s="183" t="s">
        <v>88</v>
      </c>
      <c r="AV227" s="13" t="s">
        <v>88</v>
      </c>
      <c r="AW227" s="13" t="s">
        <v>34</v>
      </c>
      <c r="AX227" s="13" t="s">
        <v>78</v>
      </c>
      <c r="AY227" s="183" t="s">
        <v>133</v>
      </c>
    </row>
    <row r="228" s="14" customFormat="1">
      <c r="A228" s="14"/>
      <c r="B228" s="190"/>
      <c r="C228" s="14"/>
      <c r="D228" s="182" t="s">
        <v>142</v>
      </c>
      <c r="E228" s="191" t="s">
        <v>1</v>
      </c>
      <c r="F228" s="192" t="s">
        <v>221</v>
      </c>
      <c r="G228" s="14"/>
      <c r="H228" s="193">
        <v>4.5759999999999996</v>
      </c>
      <c r="I228" s="194"/>
      <c r="J228" s="14"/>
      <c r="K228" s="14"/>
      <c r="L228" s="190"/>
      <c r="M228" s="195"/>
      <c r="N228" s="196"/>
      <c r="O228" s="196"/>
      <c r="P228" s="196"/>
      <c r="Q228" s="196"/>
      <c r="R228" s="196"/>
      <c r="S228" s="196"/>
      <c r="T228" s="197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  <c r="AT228" s="191" t="s">
        <v>142</v>
      </c>
      <c r="AU228" s="191" t="s">
        <v>88</v>
      </c>
      <c r="AV228" s="14" t="s">
        <v>140</v>
      </c>
      <c r="AW228" s="14" t="s">
        <v>34</v>
      </c>
      <c r="AX228" s="14" t="s">
        <v>86</v>
      </c>
      <c r="AY228" s="191" t="s">
        <v>133</v>
      </c>
    </row>
    <row r="229" s="12" customFormat="1" ht="22.8" customHeight="1">
      <c r="A229" s="12"/>
      <c r="B229" s="154"/>
      <c r="C229" s="12"/>
      <c r="D229" s="155" t="s">
        <v>77</v>
      </c>
      <c r="E229" s="165" t="s">
        <v>148</v>
      </c>
      <c r="F229" s="165" t="s">
        <v>325</v>
      </c>
      <c r="G229" s="12"/>
      <c r="H229" s="12"/>
      <c r="I229" s="157"/>
      <c r="J229" s="166">
        <f>BK229</f>
        <v>0</v>
      </c>
      <c r="K229" s="12"/>
      <c r="L229" s="154"/>
      <c r="M229" s="159"/>
      <c r="N229" s="160"/>
      <c r="O229" s="160"/>
      <c r="P229" s="161">
        <f>SUM(P230:P231)</f>
        <v>0</v>
      </c>
      <c r="Q229" s="160"/>
      <c r="R229" s="161">
        <f>SUM(R230:R231)</f>
        <v>7.5523454999999995</v>
      </c>
      <c r="S229" s="160"/>
      <c r="T229" s="162">
        <f>SUM(T230:T231)</f>
        <v>0</v>
      </c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R229" s="155" t="s">
        <v>86</v>
      </c>
      <c r="AT229" s="163" t="s">
        <v>77</v>
      </c>
      <c r="AU229" s="163" t="s">
        <v>86</v>
      </c>
      <c r="AY229" s="155" t="s">
        <v>133</v>
      </c>
      <c r="BK229" s="164">
        <f>SUM(BK230:BK231)</f>
        <v>0</v>
      </c>
    </row>
    <row r="230" s="2" customFormat="1" ht="24.15" customHeight="1">
      <c r="A230" s="38"/>
      <c r="B230" s="167"/>
      <c r="C230" s="168" t="s">
        <v>326</v>
      </c>
      <c r="D230" s="168" t="s">
        <v>135</v>
      </c>
      <c r="E230" s="169" t="s">
        <v>327</v>
      </c>
      <c r="F230" s="170" t="s">
        <v>328</v>
      </c>
      <c r="G230" s="171" t="s">
        <v>203</v>
      </c>
      <c r="H230" s="172">
        <v>3.1499999999999999</v>
      </c>
      <c r="I230" s="173"/>
      <c r="J230" s="174">
        <f>ROUND(I230*H230,2)</f>
        <v>0</v>
      </c>
      <c r="K230" s="170" t="s">
        <v>139</v>
      </c>
      <c r="L230" s="39"/>
      <c r="M230" s="175" t="s">
        <v>1</v>
      </c>
      <c r="N230" s="176" t="s">
        <v>43</v>
      </c>
      <c r="O230" s="77"/>
      <c r="P230" s="177">
        <f>O230*H230</f>
        <v>0</v>
      </c>
      <c r="Q230" s="177">
        <v>2.39757</v>
      </c>
      <c r="R230" s="177">
        <f>Q230*H230</f>
        <v>7.5523454999999995</v>
      </c>
      <c r="S230" s="177">
        <v>0</v>
      </c>
      <c r="T230" s="178">
        <f>S230*H230</f>
        <v>0</v>
      </c>
      <c r="U230" s="38"/>
      <c r="V230" s="38"/>
      <c r="W230" s="38"/>
      <c r="X230" s="38"/>
      <c r="Y230" s="38"/>
      <c r="Z230" s="38"/>
      <c r="AA230" s="38"/>
      <c r="AB230" s="38"/>
      <c r="AC230" s="38"/>
      <c r="AD230" s="38"/>
      <c r="AE230" s="38"/>
      <c r="AR230" s="179" t="s">
        <v>140</v>
      </c>
      <c r="AT230" s="179" t="s">
        <v>135</v>
      </c>
      <c r="AU230" s="179" t="s">
        <v>88</v>
      </c>
      <c r="AY230" s="19" t="s">
        <v>133</v>
      </c>
      <c r="BE230" s="180">
        <f>IF(N230="základní",J230,0)</f>
        <v>0</v>
      </c>
      <c r="BF230" s="180">
        <f>IF(N230="snížená",J230,0)</f>
        <v>0</v>
      </c>
      <c r="BG230" s="180">
        <f>IF(N230="zákl. přenesená",J230,0)</f>
        <v>0</v>
      </c>
      <c r="BH230" s="180">
        <f>IF(N230="sníž. přenesená",J230,0)</f>
        <v>0</v>
      </c>
      <c r="BI230" s="180">
        <f>IF(N230="nulová",J230,0)</f>
        <v>0</v>
      </c>
      <c r="BJ230" s="19" t="s">
        <v>86</v>
      </c>
      <c r="BK230" s="180">
        <f>ROUND(I230*H230,2)</f>
        <v>0</v>
      </c>
      <c r="BL230" s="19" t="s">
        <v>140</v>
      </c>
      <c r="BM230" s="179" t="s">
        <v>329</v>
      </c>
    </row>
    <row r="231" s="13" customFormat="1">
      <c r="A231" s="13"/>
      <c r="B231" s="181"/>
      <c r="C231" s="13"/>
      <c r="D231" s="182" t="s">
        <v>142</v>
      </c>
      <c r="E231" s="183" t="s">
        <v>1</v>
      </c>
      <c r="F231" s="184" t="s">
        <v>330</v>
      </c>
      <c r="G231" s="13"/>
      <c r="H231" s="185">
        <v>3.1499999999999999</v>
      </c>
      <c r="I231" s="186"/>
      <c r="J231" s="13"/>
      <c r="K231" s="13"/>
      <c r="L231" s="181"/>
      <c r="M231" s="187"/>
      <c r="N231" s="188"/>
      <c r="O231" s="188"/>
      <c r="P231" s="188"/>
      <c r="Q231" s="188"/>
      <c r="R231" s="188"/>
      <c r="S231" s="188"/>
      <c r="T231" s="189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T231" s="183" t="s">
        <v>142</v>
      </c>
      <c r="AU231" s="183" t="s">
        <v>88</v>
      </c>
      <c r="AV231" s="13" t="s">
        <v>88</v>
      </c>
      <c r="AW231" s="13" t="s">
        <v>34</v>
      </c>
      <c r="AX231" s="13" t="s">
        <v>86</v>
      </c>
      <c r="AY231" s="183" t="s">
        <v>133</v>
      </c>
    </row>
    <row r="232" s="12" customFormat="1" ht="22.8" customHeight="1">
      <c r="A232" s="12"/>
      <c r="B232" s="154"/>
      <c r="C232" s="12"/>
      <c r="D232" s="155" t="s">
        <v>77</v>
      </c>
      <c r="E232" s="165" t="s">
        <v>156</v>
      </c>
      <c r="F232" s="165" t="s">
        <v>331</v>
      </c>
      <c r="G232" s="12"/>
      <c r="H232" s="12"/>
      <c r="I232" s="157"/>
      <c r="J232" s="166">
        <f>BK232</f>
        <v>0</v>
      </c>
      <c r="K232" s="12"/>
      <c r="L232" s="154"/>
      <c r="M232" s="159"/>
      <c r="N232" s="160"/>
      <c r="O232" s="160"/>
      <c r="P232" s="161">
        <f>SUM(P233:P246)</f>
        <v>0</v>
      </c>
      <c r="Q232" s="160"/>
      <c r="R232" s="161">
        <f>SUM(R233:R246)</f>
        <v>262.44182338000002</v>
      </c>
      <c r="S232" s="160"/>
      <c r="T232" s="162">
        <f>SUM(T233:T246)</f>
        <v>0</v>
      </c>
      <c r="U232" s="12"/>
      <c r="V232" s="12"/>
      <c r="W232" s="12"/>
      <c r="X232" s="12"/>
      <c r="Y232" s="12"/>
      <c r="Z232" s="12"/>
      <c r="AA232" s="12"/>
      <c r="AB232" s="12"/>
      <c r="AC232" s="12"/>
      <c r="AD232" s="12"/>
      <c r="AE232" s="12"/>
      <c r="AR232" s="155" t="s">
        <v>86</v>
      </c>
      <c r="AT232" s="163" t="s">
        <v>77</v>
      </c>
      <c r="AU232" s="163" t="s">
        <v>86</v>
      </c>
      <c r="AY232" s="155" t="s">
        <v>133</v>
      </c>
      <c r="BK232" s="164">
        <f>SUM(BK233:BK246)</f>
        <v>0</v>
      </c>
    </row>
    <row r="233" s="2" customFormat="1" ht="16.5" customHeight="1">
      <c r="A233" s="38"/>
      <c r="B233" s="167"/>
      <c r="C233" s="168" t="s">
        <v>332</v>
      </c>
      <c r="D233" s="168" t="s">
        <v>135</v>
      </c>
      <c r="E233" s="169" t="s">
        <v>333</v>
      </c>
      <c r="F233" s="170" t="s">
        <v>334</v>
      </c>
      <c r="G233" s="171" t="s">
        <v>138</v>
      </c>
      <c r="H233" s="172">
        <v>593.20600000000002</v>
      </c>
      <c r="I233" s="173"/>
      <c r="J233" s="174">
        <f>ROUND(I233*H233,2)</f>
        <v>0</v>
      </c>
      <c r="K233" s="170" t="s">
        <v>139</v>
      </c>
      <c r="L233" s="39"/>
      <c r="M233" s="175" t="s">
        <v>1</v>
      </c>
      <c r="N233" s="176" t="s">
        <v>43</v>
      </c>
      <c r="O233" s="77"/>
      <c r="P233" s="177">
        <f>O233*H233</f>
        <v>0</v>
      </c>
      <c r="Q233" s="177">
        <v>0.34499999999999997</v>
      </c>
      <c r="R233" s="177">
        <f>Q233*H233</f>
        <v>204.65607</v>
      </c>
      <c r="S233" s="177">
        <v>0</v>
      </c>
      <c r="T233" s="178">
        <f>S233*H233</f>
        <v>0</v>
      </c>
      <c r="U233" s="38"/>
      <c r="V233" s="38"/>
      <c r="W233" s="38"/>
      <c r="X233" s="38"/>
      <c r="Y233" s="38"/>
      <c r="Z233" s="38"/>
      <c r="AA233" s="38"/>
      <c r="AB233" s="38"/>
      <c r="AC233" s="38"/>
      <c r="AD233" s="38"/>
      <c r="AE233" s="38"/>
      <c r="AR233" s="179" t="s">
        <v>140</v>
      </c>
      <c r="AT233" s="179" t="s">
        <v>135</v>
      </c>
      <c r="AU233" s="179" t="s">
        <v>88</v>
      </c>
      <c r="AY233" s="19" t="s">
        <v>133</v>
      </c>
      <c r="BE233" s="180">
        <f>IF(N233="základní",J233,0)</f>
        <v>0</v>
      </c>
      <c r="BF233" s="180">
        <f>IF(N233="snížená",J233,0)</f>
        <v>0</v>
      </c>
      <c r="BG233" s="180">
        <f>IF(N233="zákl. přenesená",J233,0)</f>
        <v>0</v>
      </c>
      <c r="BH233" s="180">
        <f>IF(N233="sníž. přenesená",J233,0)</f>
        <v>0</v>
      </c>
      <c r="BI233" s="180">
        <f>IF(N233="nulová",J233,0)</f>
        <v>0</v>
      </c>
      <c r="BJ233" s="19" t="s">
        <v>86</v>
      </c>
      <c r="BK233" s="180">
        <f>ROUND(I233*H233,2)</f>
        <v>0</v>
      </c>
      <c r="BL233" s="19" t="s">
        <v>140</v>
      </c>
      <c r="BM233" s="179" t="s">
        <v>335</v>
      </c>
    </row>
    <row r="234" s="13" customFormat="1">
      <c r="A234" s="13"/>
      <c r="B234" s="181"/>
      <c r="C234" s="13"/>
      <c r="D234" s="182" t="s">
        <v>142</v>
      </c>
      <c r="E234" s="183" t="s">
        <v>1</v>
      </c>
      <c r="F234" s="184" t="s">
        <v>152</v>
      </c>
      <c r="G234" s="13"/>
      <c r="H234" s="185">
        <v>310.72699999999998</v>
      </c>
      <c r="I234" s="186"/>
      <c r="J234" s="13"/>
      <c r="K234" s="13"/>
      <c r="L234" s="181"/>
      <c r="M234" s="187"/>
      <c r="N234" s="188"/>
      <c r="O234" s="188"/>
      <c r="P234" s="188"/>
      <c r="Q234" s="188"/>
      <c r="R234" s="188"/>
      <c r="S234" s="188"/>
      <c r="T234" s="189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T234" s="183" t="s">
        <v>142</v>
      </c>
      <c r="AU234" s="183" t="s">
        <v>88</v>
      </c>
      <c r="AV234" s="13" t="s">
        <v>88</v>
      </c>
      <c r="AW234" s="13" t="s">
        <v>34</v>
      </c>
      <c r="AX234" s="13" t="s">
        <v>78</v>
      </c>
      <c r="AY234" s="183" t="s">
        <v>133</v>
      </c>
    </row>
    <row r="235" s="13" customFormat="1">
      <c r="A235" s="13"/>
      <c r="B235" s="181"/>
      <c r="C235" s="13"/>
      <c r="D235" s="182" t="s">
        <v>142</v>
      </c>
      <c r="E235" s="183" t="s">
        <v>1</v>
      </c>
      <c r="F235" s="184" t="s">
        <v>336</v>
      </c>
      <c r="G235" s="13"/>
      <c r="H235" s="185">
        <v>282.47899999999998</v>
      </c>
      <c r="I235" s="186"/>
      <c r="J235" s="13"/>
      <c r="K235" s="13"/>
      <c r="L235" s="181"/>
      <c r="M235" s="187"/>
      <c r="N235" s="188"/>
      <c r="O235" s="188"/>
      <c r="P235" s="188"/>
      <c r="Q235" s="188"/>
      <c r="R235" s="188"/>
      <c r="S235" s="188"/>
      <c r="T235" s="189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T235" s="183" t="s">
        <v>142</v>
      </c>
      <c r="AU235" s="183" t="s">
        <v>88</v>
      </c>
      <c r="AV235" s="13" t="s">
        <v>88</v>
      </c>
      <c r="AW235" s="13" t="s">
        <v>34</v>
      </c>
      <c r="AX235" s="13" t="s">
        <v>78</v>
      </c>
      <c r="AY235" s="183" t="s">
        <v>133</v>
      </c>
    </row>
    <row r="236" s="14" customFormat="1">
      <c r="A236" s="14"/>
      <c r="B236" s="190"/>
      <c r="C236" s="14"/>
      <c r="D236" s="182" t="s">
        <v>142</v>
      </c>
      <c r="E236" s="191" t="s">
        <v>1</v>
      </c>
      <c r="F236" s="192" t="s">
        <v>221</v>
      </c>
      <c r="G236" s="14"/>
      <c r="H236" s="193">
        <v>593.2059999999999</v>
      </c>
      <c r="I236" s="194"/>
      <c r="J236" s="14"/>
      <c r="K236" s="14"/>
      <c r="L236" s="190"/>
      <c r="M236" s="195"/>
      <c r="N236" s="196"/>
      <c r="O236" s="196"/>
      <c r="P236" s="196"/>
      <c r="Q236" s="196"/>
      <c r="R236" s="196"/>
      <c r="S236" s="196"/>
      <c r="T236" s="197"/>
      <c r="U236" s="14"/>
      <c r="V236" s="14"/>
      <c r="W236" s="14"/>
      <c r="X236" s="14"/>
      <c r="Y236" s="14"/>
      <c r="Z236" s="14"/>
      <c r="AA236" s="14"/>
      <c r="AB236" s="14"/>
      <c r="AC236" s="14"/>
      <c r="AD236" s="14"/>
      <c r="AE236" s="14"/>
      <c r="AT236" s="191" t="s">
        <v>142</v>
      </c>
      <c r="AU236" s="191" t="s">
        <v>88</v>
      </c>
      <c r="AV236" s="14" t="s">
        <v>140</v>
      </c>
      <c r="AW236" s="14" t="s">
        <v>34</v>
      </c>
      <c r="AX236" s="14" t="s">
        <v>86</v>
      </c>
      <c r="AY236" s="191" t="s">
        <v>133</v>
      </c>
    </row>
    <row r="237" s="2" customFormat="1" ht="24.15" customHeight="1">
      <c r="A237" s="38"/>
      <c r="B237" s="167"/>
      <c r="C237" s="168" t="s">
        <v>337</v>
      </c>
      <c r="D237" s="168" t="s">
        <v>135</v>
      </c>
      <c r="E237" s="169" t="s">
        <v>338</v>
      </c>
      <c r="F237" s="170" t="s">
        <v>339</v>
      </c>
      <c r="G237" s="171" t="s">
        <v>138</v>
      </c>
      <c r="H237" s="172">
        <v>1</v>
      </c>
      <c r="I237" s="173"/>
      <c r="J237" s="174">
        <f>ROUND(I237*H237,2)</f>
        <v>0</v>
      </c>
      <c r="K237" s="170" t="s">
        <v>139</v>
      </c>
      <c r="L237" s="39"/>
      <c r="M237" s="175" t="s">
        <v>1</v>
      </c>
      <c r="N237" s="176" t="s">
        <v>43</v>
      </c>
      <c r="O237" s="77"/>
      <c r="P237" s="177">
        <f>O237*H237</f>
        <v>0</v>
      </c>
      <c r="Q237" s="177">
        <v>0.089219999999999994</v>
      </c>
      <c r="R237" s="177">
        <f>Q237*H237</f>
        <v>0.089219999999999994</v>
      </c>
      <c r="S237" s="177">
        <v>0</v>
      </c>
      <c r="T237" s="178">
        <f>S237*H237</f>
        <v>0</v>
      </c>
      <c r="U237" s="38"/>
      <c r="V237" s="38"/>
      <c r="W237" s="38"/>
      <c r="X237" s="38"/>
      <c r="Y237" s="38"/>
      <c r="Z237" s="38"/>
      <c r="AA237" s="38"/>
      <c r="AB237" s="38"/>
      <c r="AC237" s="38"/>
      <c r="AD237" s="38"/>
      <c r="AE237" s="38"/>
      <c r="AR237" s="179" t="s">
        <v>140</v>
      </c>
      <c r="AT237" s="179" t="s">
        <v>135</v>
      </c>
      <c r="AU237" s="179" t="s">
        <v>88</v>
      </c>
      <c r="AY237" s="19" t="s">
        <v>133</v>
      </c>
      <c r="BE237" s="180">
        <f>IF(N237="základní",J237,0)</f>
        <v>0</v>
      </c>
      <c r="BF237" s="180">
        <f>IF(N237="snížená",J237,0)</f>
        <v>0</v>
      </c>
      <c r="BG237" s="180">
        <f>IF(N237="zákl. přenesená",J237,0)</f>
        <v>0</v>
      </c>
      <c r="BH237" s="180">
        <f>IF(N237="sníž. přenesená",J237,0)</f>
        <v>0</v>
      </c>
      <c r="BI237" s="180">
        <f>IF(N237="nulová",J237,0)</f>
        <v>0</v>
      </c>
      <c r="BJ237" s="19" t="s">
        <v>86</v>
      </c>
      <c r="BK237" s="180">
        <f>ROUND(I237*H237,2)</f>
        <v>0</v>
      </c>
      <c r="BL237" s="19" t="s">
        <v>140</v>
      </c>
      <c r="BM237" s="179" t="s">
        <v>340</v>
      </c>
    </row>
    <row r="238" s="13" customFormat="1">
      <c r="A238" s="13"/>
      <c r="B238" s="181"/>
      <c r="C238" s="13"/>
      <c r="D238" s="182" t="s">
        <v>142</v>
      </c>
      <c r="E238" s="183" t="s">
        <v>1</v>
      </c>
      <c r="F238" s="184" t="s">
        <v>86</v>
      </c>
      <c r="G238" s="13"/>
      <c r="H238" s="185">
        <v>1</v>
      </c>
      <c r="I238" s="186"/>
      <c r="J238" s="13"/>
      <c r="K238" s="13"/>
      <c r="L238" s="181"/>
      <c r="M238" s="187"/>
      <c r="N238" s="188"/>
      <c r="O238" s="188"/>
      <c r="P238" s="188"/>
      <c r="Q238" s="188"/>
      <c r="R238" s="188"/>
      <c r="S238" s="188"/>
      <c r="T238" s="189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T238" s="183" t="s">
        <v>142</v>
      </c>
      <c r="AU238" s="183" t="s">
        <v>88</v>
      </c>
      <c r="AV238" s="13" t="s">
        <v>88</v>
      </c>
      <c r="AW238" s="13" t="s">
        <v>34</v>
      </c>
      <c r="AX238" s="13" t="s">
        <v>86</v>
      </c>
      <c r="AY238" s="183" t="s">
        <v>133</v>
      </c>
    </row>
    <row r="239" s="2" customFormat="1" ht="24.15" customHeight="1">
      <c r="A239" s="38"/>
      <c r="B239" s="167"/>
      <c r="C239" s="213" t="s">
        <v>341</v>
      </c>
      <c r="D239" s="213" t="s">
        <v>247</v>
      </c>
      <c r="E239" s="214" t="s">
        <v>342</v>
      </c>
      <c r="F239" s="215" t="s">
        <v>343</v>
      </c>
      <c r="G239" s="216" t="s">
        <v>138</v>
      </c>
      <c r="H239" s="217">
        <v>1.03</v>
      </c>
      <c r="I239" s="218"/>
      <c r="J239" s="219">
        <f>ROUND(I239*H239,2)</f>
        <v>0</v>
      </c>
      <c r="K239" s="215" t="s">
        <v>1</v>
      </c>
      <c r="L239" s="220"/>
      <c r="M239" s="221" t="s">
        <v>1</v>
      </c>
      <c r="N239" s="222" t="s">
        <v>43</v>
      </c>
      <c r="O239" s="77"/>
      <c r="P239" s="177">
        <f>O239*H239</f>
        <v>0</v>
      </c>
      <c r="Q239" s="177">
        <v>0.13</v>
      </c>
      <c r="R239" s="177">
        <f>Q239*H239</f>
        <v>0.13390000000000002</v>
      </c>
      <c r="S239" s="177">
        <v>0</v>
      </c>
      <c r="T239" s="178">
        <f>S239*H239</f>
        <v>0</v>
      </c>
      <c r="U239" s="38"/>
      <c r="V239" s="38"/>
      <c r="W239" s="38"/>
      <c r="X239" s="38"/>
      <c r="Y239" s="38"/>
      <c r="Z239" s="38"/>
      <c r="AA239" s="38"/>
      <c r="AB239" s="38"/>
      <c r="AC239" s="38"/>
      <c r="AD239" s="38"/>
      <c r="AE239" s="38"/>
      <c r="AR239" s="179" t="s">
        <v>171</v>
      </c>
      <c r="AT239" s="179" t="s">
        <v>247</v>
      </c>
      <c r="AU239" s="179" t="s">
        <v>88</v>
      </c>
      <c r="AY239" s="19" t="s">
        <v>133</v>
      </c>
      <c r="BE239" s="180">
        <f>IF(N239="základní",J239,0)</f>
        <v>0</v>
      </c>
      <c r="BF239" s="180">
        <f>IF(N239="snížená",J239,0)</f>
        <v>0</v>
      </c>
      <c r="BG239" s="180">
        <f>IF(N239="zákl. přenesená",J239,0)</f>
        <v>0</v>
      </c>
      <c r="BH239" s="180">
        <f>IF(N239="sníž. přenesená",J239,0)</f>
        <v>0</v>
      </c>
      <c r="BI239" s="180">
        <f>IF(N239="nulová",J239,0)</f>
        <v>0</v>
      </c>
      <c r="BJ239" s="19" t="s">
        <v>86</v>
      </c>
      <c r="BK239" s="180">
        <f>ROUND(I239*H239,2)</f>
        <v>0</v>
      </c>
      <c r="BL239" s="19" t="s">
        <v>140</v>
      </c>
      <c r="BM239" s="179" t="s">
        <v>344</v>
      </c>
    </row>
    <row r="240" s="13" customFormat="1">
      <c r="A240" s="13"/>
      <c r="B240" s="181"/>
      <c r="C240" s="13"/>
      <c r="D240" s="182" t="s">
        <v>142</v>
      </c>
      <c r="E240" s="183" t="s">
        <v>1</v>
      </c>
      <c r="F240" s="184" t="s">
        <v>345</v>
      </c>
      <c r="G240" s="13"/>
      <c r="H240" s="185">
        <v>1.03</v>
      </c>
      <c r="I240" s="186"/>
      <c r="J240" s="13"/>
      <c r="K240" s="13"/>
      <c r="L240" s="181"/>
      <c r="M240" s="187"/>
      <c r="N240" s="188"/>
      <c r="O240" s="188"/>
      <c r="P240" s="188"/>
      <c r="Q240" s="188"/>
      <c r="R240" s="188"/>
      <c r="S240" s="188"/>
      <c r="T240" s="189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T240" s="183" t="s">
        <v>142</v>
      </c>
      <c r="AU240" s="183" t="s">
        <v>88</v>
      </c>
      <c r="AV240" s="13" t="s">
        <v>88</v>
      </c>
      <c r="AW240" s="13" t="s">
        <v>34</v>
      </c>
      <c r="AX240" s="13" t="s">
        <v>86</v>
      </c>
      <c r="AY240" s="183" t="s">
        <v>133</v>
      </c>
    </row>
    <row r="241" s="2" customFormat="1" ht="33" customHeight="1">
      <c r="A241" s="38"/>
      <c r="B241" s="167"/>
      <c r="C241" s="168" t="s">
        <v>346</v>
      </c>
      <c r="D241" s="168" t="s">
        <v>135</v>
      </c>
      <c r="E241" s="169" t="s">
        <v>347</v>
      </c>
      <c r="F241" s="170" t="s">
        <v>348</v>
      </c>
      <c r="G241" s="171" t="s">
        <v>138</v>
      </c>
      <c r="H241" s="172">
        <v>281.47899999999998</v>
      </c>
      <c r="I241" s="173"/>
      <c r="J241" s="174">
        <f>ROUND(I241*H241,2)</f>
        <v>0</v>
      </c>
      <c r="K241" s="170" t="s">
        <v>139</v>
      </c>
      <c r="L241" s="39"/>
      <c r="M241" s="175" t="s">
        <v>1</v>
      </c>
      <c r="N241" s="176" t="s">
        <v>43</v>
      </c>
      <c r="O241" s="77"/>
      <c r="P241" s="177">
        <f>O241*H241</f>
        <v>0</v>
      </c>
      <c r="Q241" s="177">
        <v>0.089219999999999994</v>
      </c>
      <c r="R241" s="177">
        <f>Q241*H241</f>
        <v>25.113556379999999</v>
      </c>
      <c r="S241" s="177">
        <v>0</v>
      </c>
      <c r="T241" s="178">
        <f>S241*H241</f>
        <v>0</v>
      </c>
      <c r="U241" s="38"/>
      <c r="V241" s="38"/>
      <c r="W241" s="38"/>
      <c r="X241" s="38"/>
      <c r="Y241" s="38"/>
      <c r="Z241" s="38"/>
      <c r="AA241" s="38"/>
      <c r="AB241" s="38"/>
      <c r="AC241" s="38"/>
      <c r="AD241" s="38"/>
      <c r="AE241" s="38"/>
      <c r="AR241" s="179" t="s">
        <v>140</v>
      </c>
      <c r="AT241" s="179" t="s">
        <v>135</v>
      </c>
      <c r="AU241" s="179" t="s">
        <v>88</v>
      </c>
      <c r="AY241" s="19" t="s">
        <v>133</v>
      </c>
      <c r="BE241" s="180">
        <f>IF(N241="základní",J241,0)</f>
        <v>0</v>
      </c>
      <c r="BF241" s="180">
        <f>IF(N241="snížená",J241,0)</f>
        <v>0</v>
      </c>
      <c r="BG241" s="180">
        <f>IF(N241="zákl. přenesená",J241,0)</f>
        <v>0</v>
      </c>
      <c r="BH241" s="180">
        <f>IF(N241="sníž. přenesená",J241,0)</f>
        <v>0</v>
      </c>
      <c r="BI241" s="180">
        <f>IF(N241="nulová",J241,0)</f>
        <v>0</v>
      </c>
      <c r="BJ241" s="19" t="s">
        <v>86</v>
      </c>
      <c r="BK241" s="180">
        <f>ROUND(I241*H241,2)</f>
        <v>0</v>
      </c>
      <c r="BL241" s="19" t="s">
        <v>140</v>
      </c>
      <c r="BM241" s="179" t="s">
        <v>349</v>
      </c>
    </row>
    <row r="242" s="13" customFormat="1">
      <c r="A242" s="13"/>
      <c r="B242" s="181"/>
      <c r="C242" s="13"/>
      <c r="D242" s="182" t="s">
        <v>142</v>
      </c>
      <c r="E242" s="183" t="s">
        <v>1</v>
      </c>
      <c r="F242" s="184" t="s">
        <v>350</v>
      </c>
      <c r="G242" s="13"/>
      <c r="H242" s="185">
        <v>281.47899999999998</v>
      </c>
      <c r="I242" s="186"/>
      <c r="J242" s="13"/>
      <c r="K242" s="13"/>
      <c r="L242" s="181"/>
      <c r="M242" s="187"/>
      <c r="N242" s="188"/>
      <c r="O242" s="188"/>
      <c r="P242" s="188"/>
      <c r="Q242" s="188"/>
      <c r="R242" s="188"/>
      <c r="S242" s="188"/>
      <c r="T242" s="189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T242" s="183" t="s">
        <v>142</v>
      </c>
      <c r="AU242" s="183" t="s">
        <v>88</v>
      </c>
      <c r="AV242" s="13" t="s">
        <v>88</v>
      </c>
      <c r="AW242" s="13" t="s">
        <v>34</v>
      </c>
      <c r="AX242" s="13" t="s">
        <v>86</v>
      </c>
      <c r="AY242" s="183" t="s">
        <v>133</v>
      </c>
    </row>
    <row r="243" s="2" customFormat="1" ht="16.5" customHeight="1">
      <c r="A243" s="38"/>
      <c r="B243" s="167"/>
      <c r="C243" s="213" t="s">
        <v>351</v>
      </c>
      <c r="D243" s="213" t="s">
        <v>247</v>
      </c>
      <c r="E243" s="214" t="s">
        <v>352</v>
      </c>
      <c r="F243" s="215" t="s">
        <v>353</v>
      </c>
      <c r="G243" s="216" t="s">
        <v>138</v>
      </c>
      <c r="H243" s="217">
        <v>287.10899999999998</v>
      </c>
      <c r="I243" s="218"/>
      <c r="J243" s="219">
        <f>ROUND(I243*H243,2)</f>
        <v>0</v>
      </c>
      <c r="K243" s="215" t="s">
        <v>139</v>
      </c>
      <c r="L243" s="220"/>
      <c r="M243" s="221" t="s">
        <v>1</v>
      </c>
      <c r="N243" s="222" t="s">
        <v>43</v>
      </c>
      <c r="O243" s="77"/>
      <c r="P243" s="177">
        <f>O243*H243</f>
        <v>0</v>
      </c>
      <c r="Q243" s="177">
        <v>0.113</v>
      </c>
      <c r="R243" s="177">
        <f>Q243*H243</f>
        <v>32.443317</v>
      </c>
      <c r="S243" s="177">
        <v>0</v>
      </c>
      <c r="T243" s="178">
        <f>S243*H243</f>
        <v>0</v>
      </c>
      <c r="U243" s="38"/>
      <c r="V243" s="38"/>
      <c r="W243" s="38"/>
      <c r="X243" s="38"/>
      <c r="Y243" s="38"/>
      <c r="Z243" s="38"/>
      <c r="AA243" s="38"/>
      <c r="AB243" s="38"/>
      <c r="AC243" s="38"/>
      <c r="AD243" s="38"/>
      <c r="AE243" s="38"/>
      <c r="AR243" s="179" t="s">
        <v>171</v>
      </c>
      <c r="AT243" s="179" t="s">
        <v>247</v>
      </c>
      <c r="AU243" s="179" t="s">
        <v>88</v>
      </c>
      <c r="AY243" s="19" t="s">
        <v>133</v>
      </c>
      <c r="BE243" s="180">
        <f>IF(N243="základní",J243,0)</f>
        <v>0</v>
      </c>
      <c r="BF243" s="180">
        <f>IF(N243="snížená",J243,0)</f>
        <v>0</v>
      </c>
      <c r="BG243" s="180">
        <f>IF(N243="zákl. přenesená",J243,0)</f>
        <v>0</v>
      </c>
      <c r="BH243" s="180">
        <f>IF(N243="sníž. přenesená",J243,0)</f>
        <v>0</v>
      </c>
      <c r="BI243" s="180">
        <f>IF(N243="nulová",J243,0)</f>
        <v>0</v>
      </c>
      <c r="BJ243" s="19" t="s">
        <v>86</v>
      </c>
      <c r="BK243" s="180">
        <f>ROUND(I243*H243,2)</f>
        <v>0</v>
      </c>
      <c r="BL243" s="19" t="s">
        <v>140</v>
      </c>
      <c r="BM243" s="179" t="s">
        <v>354</v>
      </c>
    </row>
    <row r="244" s="13" customFormat="1">
      <c r="A244" s="13"/>
      <c r="B244" s="181"/>
      <c r="C244" s="13"/>
      <c r="D244" s="182" t="s">
        <v>142</v>
      </c>
      <c r="E244" s="183" t="s">
        <v>1</v>
      </c>
      <c r="F244" s="184" t="s">
        <v>355</v>
      </c>
      <c r="G244" s="13"/>
      <c r="H244" s="185">
        <v>287.10899999999998</v>
      </c>
      <c r="I244" s="186"/>
      <c r="J244" s="13"/>
      <c r="K244" s="13"/>
      <c r="L244" s="181"/>
      <c r="M244" s="187"/>
      <c r="N244" s="188"/>
      <c r="O244" s="188"/>
      <c r="P244" s="188"/>
      <c r="Q244" s="188"/>
      <c r="R244" s="188"/>
      <c r="S244" s="188"/>
      <c r="T244" s="189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  <c r="AT244" s="183" t="s">
        <v>142</v>
      </c>
      <c r="AU244" s="183" t="s">
        <v>88</v>
      </c>
      <c r="AV244" s="13" t="s">
        <v>88</v>
      </c>
      <c r="AW244" s="13" t="s">
        <v>34</v>
      </c>
      <c r="AX244" s="13" t="s">
        <v>86</v>
      </c>
      <c r="AY244" s="183" t="s">
        <v>133</v>
      </c>
    </row>
    <row r="245" s="2" customFormat="1" ht="21.75" customHeight="1">
      <c r="A245" s="38"/>
      <c r="B245" s="167"/>
      <c r="C245" s="168" t="s">
        <v>356</v>
      </c>
      <c r="D245" s="168" t="s">
        <v>135</v>
      </c>
      <c r="E245" s="169" t="s">
        <v>357</v>
      </c>
      <c r="F245" s="170" t="s">
        <v>358</v>
      </c>
      <c r="G245" s="171" t="s">
        <v>168</v>
      </c>
      <c r="H245" s="172">
        <v>1.6000000000000001</v>
      </c>
      <c r="I245" s="173"/>
      <c r="J245" s="174">
        <f>ROUND(I245*H245,2)</f>
        <v>0</v>
      </c>
      <c r="K245" s="170" t="s">
        <v>139</v>
      </c>
      <c r="L245" s="39"/>
      <c r="M245" s="175" t="s">
        <v>1</v>
      </c>
      <c r="N245" s="176" t="s">
        <v>43</v>
      </c>
      <c r="O245" s="77"/>
      <c r="P245" s="177">
        <f>O245*H245</f>
        <v>0</v>
      </c>
      <c r="Q245" s="177">
        <v>0.0035999999999999999</v>
      </c>
      <c r="R245" s="177">
        <f>Q245*H245</f>
        <v>0.0057600000000000004</v>
      </c>
      <c r="S245" s="177">
        <v>0</v>
      </c>
      <c r="T245" s="178">
        <f>S245*H245</f>
        <v>0</v>
      </c>
      <c r="U245" s="38"/>
      <c r="V245" s="38"/>
      <c r="W245" s="38"/>
      <c r="X245" s="38"/>
      <c r="Y245" s="38"/>
      <c r="Z245" s="38"/>
      <c r="AA245" s="38"/>
      <c r="AB245" s="38"/>
      <c r="AC245" s="38"/>
      <c r="AD245" s="38"/>
      <c r="AE245" s="38"/>
      <c r="AR245" s="179" t="s">
        <v>140</v>
      </c>
      <c r="AT245" s="179" t="s">
        <v>135</v>
      </c>
      <c r="AU245" s="179" t="s">
        <v>88</v>
      </c>
      <c r="AY245" s="19" t="s">
        <v>133</v>
      </c>
      <c r="BE245" s="180">
        <f>IF(N245="základní",J245,0)</f>
        <v>0</v>
      </c>
      <c r="BF245" s="180">
        <f>IF(N245="snížená",J245,0)</f>
        <v>0</v>
      </c>
      <c r="BG245" s="180">
        <f>IF(N245="zákl. přenesená",J245,0)</f>
        <v>0</v>
      </c>
      <c r="BH245" s="180">
        <f>IF(N245="sníž. přenesená",J245,0)</f>
        <v>0</v>
      </c>
      <c r="BI245" s="180">
        <f>IF(N245="nulová",J245,0)</f>
        <v>0</v>
      </c>
      <c r="BJ245" s="19" t="s">
        <v>86</v>
      </c>
      <c r="BK245" s="180">
        <f>ROUND(I245*H245,2)</f>
        <v>0</v>
      </c>
      <c r="BL245" s="19" t="s">
        <v>140</v>
      </c>
      <c r="BM245" s="179" t="s">
        <v>359</v>
      </c>
    </row>
    <row r="246" s="13" customFormat="1">
      <c r="A246" s="13"/>
      <c r="B246" s="181"/>
      <c r="C246" s="13"/>
      <c r="D246" s="182" t="s">
        <v>142</v>
      </c>
      <c r="E246" s="183" t="s">
        <v>1</v>
      </c>
      <c r="F246" s="184" t="s">
        <v>360</v>
      </c>
      <c r="G246" s="13"/>
      <c r="H246" s="185">
        <v>1.6000000000000001</v>
      </c>
      <c r="I246" s="186"/>
      <c r="J246" s="13"/>
      <c r="K246" s="13"/>
      <c r="L246" s="181"/>
      <c r="M246" s="187"/>
      <c r="N246" s="188"/>
      <c r="O246" s="188"/>
      <c r="P246" s="188"/>
      <c r="Q246" s="188"/>
      <c r="R246" s="188"/>
      <c r="S246" s="188"/>
      <c r="T246" s="189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T246" s="183" t="s">
        <v>142</v>
      </c>
      <c r="AU246" s="183" t="s">
        <v>88</v>
      </c>
      <c r="AV246" s="13" t="s">
        <v>88</v>
      </c>
      <c r="AW246" s="13" t="s">
        <v>34</v>
      </c>
      <c r="AX246" s="13" t="s">
        <v>86</v>
      </c>
      <c r="AY246" s="183" t="s">
        <v>133</v>
      </c>
    </row>
    <row r="247" s="12" customFormat="1" ht="22.8" customHeight="1">
      <c r="A247" s="12"/>
      <c r="B247" s="154"/>
      <c r="C247" s="12"/>
      <c r="D247" s="155" t="s">
        <v>77</v>
      </c>
      <c r="E247" s="165" t="s">
        <v>161</v>
      </c>
      <c r="F247" s="165" t="s">
        <v>361</v>
      </c>
      <c r="G247" s="12"/>
      <c r="H247" s="12"/>
      <c r="I247" s="157"/>
      <c r="J247" s="166">
        <f>BK247</f>
        <v>0</v>
      </c>
      <c r="K247" s="12"/>
      <c r="L247" s="154"/>
      <c r="M247" s="159"/>
      <c r="N247" s="160"/>
      <c r="O247" s="160"/>
      <c r="P247" s="161">
        <f>SUM(P248:P257)</f>
        <v>0</v>
      </c>
      <c r="Q247" s="160"/>
      <c r="R247" s="161">
        <f>SUM(R248:R257)</f>
        <v>5.9559040000000003</v>
      </c>
      <c r="S247" s="160"/>
      <c r="T247" s="162">
        <f>SUM(T248:T257)</f>
        <v>0</v>
      </c>
      <c r="U247" s="12"/>
      <c r="V247" s="12"/>
      <c r="W247" s="12"/>
      <c r="X247" s="12"/>
      <c r="Y247" s="12"/>
      <c r="Z247" s="12"/>
      <c r="AA247" s="12"/>
      <c r="AB247" s="12"/>
      <c r="AC247" s="12"/>
      <c r="AD247" s="12"/>
      <c r="AE247" s="12"/>
      <c r="AR247" s="155" t="s">
        <v>86</v>
      </c>
      <c r="AT247" s="163" t="s">
        <v>77</v>
      </c>
      <c r="AU247" s="163" t="s">
        <v>86</v>
      </c>
      <c r="AY247" s="155" t="s">
        <v>133</v>
      </c>
      <c r="BK247" s="164">
        <f>SUM(BK248:BK257)</f>
        <v>0</v>
      </c>
    </row>
    <row r="248" s="2" customFormat="1" ht="24.15" customHeight="1">
      <c r="A248" s="38"/>
      <c r="B248" s="167"/>
      <c r="C248" s="168" t="s">
        <v>362</v>
      </c>
      <c r="D248" s="168" t="s">
        <v>135</v>
      </c>
      <c r="E248" s="169" t="s">
        <v>363</v>
      </c>
      <c r="F248" s="170" t="s">
        <v>364</v>
      </c>
      <c r="G248" s="171" t="s">
        <v>138</v>
      </c>
      <c r="H248" s="172">
        <v>95.680000000000007</v>
      </c>
      <c r="I248" s="173"/>
      <c r="J248" s="174">
        <f>ROUND(I248*H248,2)</f>
        <v>0</v>
      </c>
      <c r="K248" s="170" t="s">
        <v>139</v>
      </c>
      <c r="L248" s="39"/>
      <c r="M248" s="175" t="s">
        <v>1</v>
      </c>
      <c r="N248" s="176" t="s">
        <v>43</v>
      </c>
      <c r="O248" s="77"/>
      <c r="P248" s="177">
        <f>O248*H248</f>
        <v>0</v>
      </c>
      <c r="Q248" s="177">
        <v>0.0063</v>
      </c>
      <c r="R248" s="177">
        <f>Q248*H248</f>
        <v>0.6027840000000001</v>
      </c>
      <c r="S248" s="177">
        <v>0</v>
      </c>
      <c r="T248" s="178">
        <f>S248*H248</f>
        <v>0</v>
      </c>
      <c r="U248" s="38"/>
      <c r="V248" s="38"/>
      <c r="W248" s="38"/>
      <c r="X248" s="38"/>
      <c r="Y248" s="38"/>
      <c r="Z248" s="38"/>
      <c r="AA248" s="38"/>
      <c r="AB248" s="38"/>
      <c r="AC248" s="38"/>
      <c r="AD248" s="38"/>
      <c r="AE248" s="38"/>
      <c r="AR248" s="179" t="s">
        <v>140</v>
      </c>
      <c r="AT248" s="179" t="s">
        <v>135</v>
      </c>
      <c r="AU248" s="179" t="s">
        <v>88</v>
      </c>
      <c r="AY248" s="19" t="s">
        <v>133</v>
      </c>
      <c r="BE248" s="180">
        <f>IF(N248="základní",J248,0)</f>
        <v>0</v>
      </c>
      <c r="BF248" s="180">
        <f>IF(N248="snížená",J248,0)</f>
        <v>0</v>
      </c>
      <c r="BG248" s="180">
        <f>IF(N248="zákl. přenesená",J248,0)</f>
        <v>0</v>
      </c>
      <c r="BH248" s="180">
        <f>IF(N248="sníž. přenesená",J248,0)</f>
        <v>0</v>
      </c>
      <c r="BI248" s="180">
        <f>IF(N248="nulová",J248,0)</f>
        <v>0</v>
      </c>
      <c r="BJ248" s="19" t="s">
        <v>86</v>
      </c>
      <c r="BK248" s="180">
        <f>ROUND(I248*H248,2)</f>
        <v>0</v>
      </c>
      <c r="BL248" s="19" t="s">
        <v>140</v>
      </c>
      <c r="BM248" s="179" t="s">
        <v>365</v>
      </c>
    </row>
    <row r="249" s="13" customFormat="1">
      <c r="A249" s="13"/>
      <c r="B249" s="181"/>
      <c r="C249" s="13"/>
      <c r="D249" s="182" t="s">
        <v>142</v>
      </c>
      <c r="E249" s="183" t="s">
        <v>1</v>
      </c>
      <c r="F249" s="184" t="s">
        <v>366</v>
      </c>
      <c r="G249" s="13"/>
      <c r="H249" s="185">
        <v>95.680000000000007</v>
      </c>
      <c r="I249" s="186"/>
      <c r="J249" s="13"/>
      <c r="K249" s="13"/>
      <c r="L249" s="181"/>
      <c r="M249" s="187"/>
      <c r="N249" s="188"/>
      <c r="O249" s="188"/>
      <c r="P249" s="188"/>
      <c r="Q249" s="188"/>
      <c r="R249" s="188"/>
      <c r="S249" s="188"/>
      <c r="T249" s="189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T249" s="183" t="s">
        <v>142</v>
      </c>
      <c r="AU249" s="183" t="s">
        <v>88</v>
      </c>
      <c r="AV249" s="13" t="s">
        <v>88</v>
      </c>
      <c r="AW249" s="13" t="s">
        <v>34</v>
      </c>
      <c r="AX249" s="13" t="s">
        <v>86</v>
      </c>
      <c r="AY249" s="183" t="s">
        <v>133</v>
      </c>
    </row>
    <row r="250" s="2" customFormat="1" ht="24.15" customHeight="1">
      <c r="A250" s="38"/>
      <c r="B250" s="167"/>
      <c r="C250" s="168" t="s">
        <v>367</v>
      </c>
      <c r="D250" s="168" t="s">
        <v>135</v>
      </c>
      <c r="E250" s="169" t="s">
        <v>368</v>
      </c>
      <c r="F250" s="170" t="s">
        <v>369</v>
      </c>
      <c r="G250" s="171" t="s">
        <v>138</v>
      </c>
      <c r="H250" s="172">
        <v>85</v>
      </c>
      <c r="I250" s="173"/>
      <c r="J250" s="174">
        <f>ROUND(I250*H250,2)</f>
        <v>0</v>
      </c>
      <c r="K250" s="170" t="s">
        <v>139</v>
      </c>
      <c r="L250" s="39"/>
      <c r="M250" s="175" t="s">
        <v>1</v>
      </c>
      <c r="N250" s="176" t="s">
        <v>43</v>
      </c>
      <c r="O250" s="77"/>
      <c r="P250" s="177">
        <f>O250*H250</f>
        <v>0</v>
      </c>
      <c r="Q250" s="177">
        <v>0.027300000000000001</v>
      </c>
      <c r="R250" s="177">
        <f>Q250*H250</f>
        <v>2.3205</v>
      </c>
      <c r="S250" s="177">
        <v>0</v>
      </c>
      <c r="T250" s="178">
        <f>S250*H250</f>
        <v>0</v>
      </c>
      <c r="U250" s="38"/>
      <c r="V250" s="38"/>
      <c r="W250" s="38"/>
      <c r="X250" s="38"/>
      <c r="Y250" s="38"/>
      <c r="Z250" s="38"/>
      <c r="AA250" s="38"/>
      <c r="AB250" s="38"/>
      <c r="AC250" s="38"/>
      <c r="AD250" s="38"/>
      <c r="AE250" s="38"/>
      <c r="AR250" s="179" t="s">
        <v>140</v>
      </c>
      <c r="AT250" s="179" t="s">
        <v>135</v>
      </c>
      <c r="AU250" s="179" t="s">
        <v>88</v>
      </c>
      <c r="AY250" s="19" t="s">
        <v>133</v>
      </c>
      <c r="BE250" s="180">
        <f>IF(N250="základní",J250,0)</f>
        <v>0</v>
      </c>
      <c r="BF250" s="180">
        <f>IF(N250="snížená",J250,0)</f>
        <v>0</v>
      </c>
      <c r="BG250" s="180">
        <f>IF(N250="zákl. přenesená",J250,0)</f>
        <v>0</v>
      </c>
      <c r="BH250" s="180">
        <f>IF(N250="sníž. přenesená",J250,0)</f>
        <v>0</v>
      </c>
      <c r="BI250" s="180">
        <f>IF(N250="nulová",J250,0)</f>
        <v>0</v>
      </c>
      <c r="BJ250" s="19" t="s">
        <v>86</v>
      </c>
      <c r="BK250" s="180">
        <f>ROUND(I250*H250,2)</f>
        <v>0</v>
      </c>
      <c r="BL250" s="19" t="s">
        <v>140</v>
      </c>
      <c r="BM250" s="179" t="s">
        <v>370</v>
      </c>
    </row>
    <row r="251" s="13" customFormat="1">
      <c r="A251" s="13"/>
      <c r="B251" s="181"/>
      <c r="C251" s="13"/>
      <c r="D251" s="182" t="s">
        <v>142</v>
      </c>
      <c r="E251" s="183" t="s">
        <v>1</v>
      </c>
      <c r="F251" s="184" t="s">
        <v>371</v>
      </c>
      <c r="G251" s="13"/>
      <c r="H251" s="185">
        <v>85</v>
      </c>
      <c r="I251" s="186"/>
      <c r="J251" s="13"/>
      <c r="K251" s="13"/>
      <c r="L251" s="181"/>
      <c r="M251" s="187"/>
      <c r="N251" s="188"/>
      <c r="O251" s="188"/>
      <c r="P251" s="188"/>
      <c r="Q251" s="188"/>
      <c r="R251" s="188"/>
      <c r="S251" s="188"/>
      <c r="T251" s="189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  <c r="AE251" s="13"/>
      <c r="AT251" s="183" t="s">
        <v>142</v>
      </c>
      <c r="AU251" s="183" t="s">
        <v>88</v>
      </c>
      <c r="AV251" s="13" t="s">
        <v>88</v>
      </c>
      <c r="AW251" s="13" t="s">
        <v>34</v>
      </c>
      <c r="AX251" s="13" t="s">
        <v>86</v>
      </c>
      <c r="AY251" s="183" t="s">
        <v>133</v>
      </c>
    </row>
    <row r="252" s="2" customFormat="1" ht="24.15" customHeight="1">
      <c r="A252" s="38"/>
      <c r="B252" s="167"/>
      <c r="C252" s="168" t="s">
        <v>372</v>
      </c>
      <c r="D252" s="168" t="s">
        <v>135</v>
      </c>
      <c r="E252" s="169" t="s">
        <v>373</v>
      </c>
      <c r="F252" s="170" t="s">
        <v>374</v>
      </c>
      <c r="G252" s="171" t="s">
        <v>138</v>
      </c>
      <c r="H252" s="172">
        <v>85</v>
      </c>
      <c r="I252" s="173"/>
      <c r="J252" s="174">
        <f>ROUND(I252*H252,2)</f>
        <v>0</v>
      </c>
      <c r="K252" s="170" t="s">
        <v>139</v>
      </c>
      <c r="L252" s="39"/>
      <c r="M252" s="175" t="s">
        <v>1</v>
      </c>
      <c r="N252" s="176" t="s">
        <v>43</v>
      </c>
      <c r="O252" s="77"/>
      <c r="P252" s="177">
        <f>O252*H252</f>
        <v>0</v>
      </c>
      <c r="Q252" s="177">
        <v>0.00022000000000000001</v>
      </c>
      <c r="R252" s="177">
        <f>Q252*H252</f>
        <v>0.018700000000000001</v>
      </c>
      <c r="S252" s="177">
        <v>0</v>
      </c>
      <c r="T252" s="178">
        <f>S252*H252</f>
        <v>0</v>
      </c>
      <c r="U252" s="38"/>
      <c r="V252" s="38"/>
      <c r="W252" s="38"/>
      <c r="X252" s="38"/>
      <c r="Y252" s="38"/>
      <c r="Z252" s="38"/>
      <c r="AA252" s="38"/>
      <c r="AB252" s="38"/>
      <c r="AC252" s="38"/>
      <c r="AD252" s="38"/>
      <c r="AE252" s="38"/>
      <c r="AR252" s="179" t="s">
        <v>140</v>
      </c>
      <c r="AT252" s="179" t="s">
        <v>135</v>
      </c>
      <c r="AU252" s="179" t="s">
        <v>88</v>
      </c>
      <c r="AY252" s="19" t="s">
        <v>133</v>
      </c>
      <c r="BE252" s="180">
        <f>IF(N252="základní",J252,0)</f>
        <v>0</v>
      </c>
      <c r="BF252" s="180">
        <f>IF(N252="snížená",J252,0)</f>
        <v>0</v>
      </c>
      <c r="BG252" s="180">
        <f>IF(N252="zákl. přenesená",J252,0)</f>
        <v>0</v>
      </c>
      <c r="BH252" s="180">
        <f>IF(N252="sníž. přenesená",J252,0)</f>
        <v>0</v>
      </c>
      <c r="BI252" s="180">
        <f>IF(N252="nulová",J252,0)</f>
        <v>0</v>
      </c>
      <c r="BJ252" s="19" t="s">
        <v>86</v>
      </c>
      <c r="BK252" s="180">
        <f>ROUND(I252*H252,2)</f>
        <v>0</v>
      </c>
      <c r="BL252" s="19" t="s">
        <v>140</v>
      </c>
      <c r="BM252" s="179" t="s">
        <v>375</v>
      </c>
    </row>
    <row r="253" s="13" customFormat="1">
      <c r="A253" s="13"/>
      <c r="B253" s="181"/>
      <c r="C253" s="13"/>
      <c r="D253" s="182" t="s">
        <v>142</v>
      </c>
      <c r="E253" s="183" t="s">
        <v>1</v>
      </c>
      <c r="F253" s="184" t="s">
        <v>371</v>
      </c>
      <c r="G253" s="13"/>
      <c r="H253" s="185">
        <v>85</v>
      </c>
      <c r="I253" s="186"/>
      <c r="J253" s="13"/>
      <c r="K253" s="13"/>
      <c r="L253" s="181"/>
      <c r="M253" s="187"/>
      <c r="N253" s="188"/>
      <c r="O253" s="188"/>
      <c r="P253" s="188"/>
      <c r="Q253" s="188"/>
      <c r="R253" s="188"/>
      <c r="S253" s="188"/>
      <c r="T253" s="189"/>
      <c r="U253" s="13"/>
      <c r="V253" s="13"/>
      <c r="W253" s="13"/>
      <c r="X253" s="13"/>
      <c r="Y253" s="13"/>
      <c r="Z253" s="13"/>
      <c r="AA253" s="13"/>
      <c r="AB253" s="13"/>
      <c r="AC253" s="13"/>
      <c r="AD253" s="13"/>
      <c r="AE253" s="13"/>
      <c r="AT253" s="183" t="s">
        <v>142</v>
      </c>
      <c r="AU253" s="183" t="s">
        <v>88</v>
      </c>
      <c r="AV253" s="13" t="s">
        <v>88</v>
      </c>
      <c r="AW253" s="13" t="s">
        <v>34</v>
      </c>
      <c r="AX253" s="13" t="s">
        <v>86</v>
      </c>
      <c r="AY253" s="183" t="s">
        <v>133</v>
      </c>
    </row>
    <row r="254" s="2" customFormat="1" ht="24.15" customHeight="1">
      <c r="A254" s="38"/>
      <c r="B254" s="167"/>
      <c r="C254" s="168" t="s">
        <v>376</v>
      </c>
      <c r="D254" s="168" t="s">
        <v>135</v>
      </c>
      <c r="E254" s="169" t="s">
        <v>377</v>
      </c>
      <c r="F254" s="170" t="s">
        <v>378</v>
      </c>
      <c r="G254" s="171" t="s">
        <v>138</v>
      </c>
      <c r="H254" s="172">
        <v>95.680000000000007</v>
      </c>
      <c r="I254" s="173"/>
      <c r="J254" s="174">
        <f>ROUND(I254*H254,2)</f>
        <v>0</v>
      </c>
      <c r="K254" s="170" t="s">
        <v>139</v>
      </c>
      <c r="L254" s="39"/>
      <c r="M254" s="175" t="s">
        <v>1</v>
      </c>
      <c r="N254" s="176" t="s">
        <v>43</v>
      </c>
      <c r="O254" s="77"/>
      <c r="P254" s="177">
        <f>O254*H254</f>
        <v>0</v>
      </c>
      <c r="Q254" s="177">
        <v>0.0315</v>
      </c>
      <c r="R254" s="177">
        <f>Q254*H254</f>
        <v>3.0139200000000002</v>
      </c>
      <c r="S254" s="177">
        <v>0</v>
      </c>
      <c r="T254" s="178">
        <f>S254*H254</f>
        <v>0</v>
      </c>
      <c r="U254" s="38"/>
      <c r="V254" s="38"/>
      <c r="W254" s="38"/>
      <c r="X254" s="38"/>
      <c r="Y254" s="38"/>
      <c r="Z254" s="38"/>
      <c r="AA254" s="38"/>
      <c r="AB254" s="38"/>
      <c r="AC254" s="38"/>
      <c r="AD254" s="38"/>
      <c r="AE254" s="38"/>
      <c r="AR254" s="179" t="s">
        <v>140</v>
      </c>
      <c r="AT254" s="179" t="s">
        <v>135</v>
      </c>
      <c r="AU254" s="179" t="s">
        <v>88</v>
      </c>
      <c r="AY254" s="19" t="s">
        <v>133</v>
      </c>
      <c r="BE254" s="180">
        <f>IF(N254="základní",J254,0)</f>
        <v>0</v>
      </c>
      <c r="BF254" s="180">
        <f>IF(N254="snížená",J254,0)</f>
        <v>0</v>
      </c>
      <c r="BG254" s="180">
        <f>IF(N254="zákl. přenesená",J254,0)</f>
        <v>0</v>
      </c>
      <c r="BH254" s="180">
        <f>IF(N254="sníž. přenesená",J254,0)</f>
        <v>0</v>
      </c>
      <c r="BI254" s="180">
        <f>IF(N254="nulová",J254,0)</f>
        <v>0</v>
      </c>
      <c r="BJ254" s="19" t="s">
        <v>86</v>
      </c>
      <c r="BK254" s="180">
        <f>ROUND(I254*H254,2)</f>
        <v>0</v>
      </c>
      <c r="BL254" s="19" t="s">
        <v>140</v>
      </c>
      <c r="BM254" s="179" t="s">
        <v>379</v>
      </c>
    </row>
    <row r="255" s="13" customFormat="1">
      <c r="A255" s="13"/>
      <c r="B255" s="181"/>
      <c r="C255" s="13"/>
      <c r="D255" s="182" t="s">
        <v>142</v>
      </c>
      <c r="E255" s="183" t="s">
        <v>1</v>
      </c>
      <c r="F255" s="184" t="s">
        <v>366</v>
      </c>
      <c r="G255" s="13"/>
      <c r="H255" s="185">
        <v>95.680000000000007</v>
      </c>
      <c r="I255" s="186"/>
      <c r="J255" s="13"/>
      <c r="K255" s="13"/>
      <c r="L255" s="181"/>
      <c r="M255" s="187"/>
      <c r="N255" s="188"/>
      <c r="O255" s="188"/>
      <c r="P255" s="188"/>
      <c r="Q255" s="188"/>
      <c r="R255" s="188"/>
      <c r="S255" s="188"/>
      <c r="T255" s="189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  <c r="AE255" s="13"/>
      <c r="AT255" s="183" t="s">
        <v>142</v>
      </c>
      <c r="AU255" s="183" t="s">
        <v>88</v>
      </c>
      <c r="AV255" s="13" t="s">
        <v>88</v>
      </c>
      <c r="AW255" s="13" t="s">
        <v>34</v>
      </c>
      <c r="AX255" s="13" t="s">
        <v>86</v>
      </c>
      <c r="AY255" s="183" t="s">
        <v>133</v>
      </c>
    </row>
    <row r="256" s="2" customFormat="1" ht="16.5" customHeight="1">
      <c r="A256" s="38"/>
      <c r="B256" s="167"/>
      <c r="C256" s="168" t="s">
        <v>380</v>
      </c>
      <c r="D256" s="168" t="s">
        <v>135</v>
      </c>
      <c r="E256" s="169" t="s">
        <v>381</v>
      </c>
      <c r="F256" s="170" t="s">
        <v>382</v>
      </c>
      <c r="G256" s="171" t="s">
        <v>138</v>
      </c>
      <c r="H256" s="172">
        <v>95.680000000000007</v>
      </c>
      <c r="I256" s="173"/>
      <c r="J256" s="174">
        <f>ROUND(I256*H256,2)</f>
        <v>0</v>
      </c>
      <c r="K256" s="170" t="s">
        <v>139</v>
      </c>
      <c r="L256" s="39"/>
      <c r="M256" s="175" t="s">
        <v>1</v>
      </c>
      <c r="N256" s="176" t="s">
        <v>43</v>
      </c>
      <c r="O256" s="77"/>
      <c r="P256" s="177">
        <f>O256*H256</f>
        <v>0</v>
      </c>
      <c r="Q256" s="177">
        <v>0</v>
      </c>
      <c r="R256" s="177">
        <f>Q256*H256</f>
        <v>0</v>
      </c>
      <c r="S256" s="177">
        <v>0</v>
      </c>
      <c r="T256" s="178">
        <f>S256*H256</f>
        <v>0</v>
      </c>
      <c r="U256" s="38"/>
      <c r="V256" s="38"/>
      <c r="W256" s="38"/>
      <c r="X256" s="38"/>
      <c r="Y256" s="38"/>
      <c r="Z256" s="38"/>
      <c r="AA256" s="38"/>
      <c r="AB256" s="38"/>
      <c r="AC256" s="38"/>
      <c r="AD256" s="38"/>
      <c r="AE256" s="38"/>
      <c r="AR256" s="179" t="s">
        <v>140</v>
      </c>
      <c r="AT256" s="179" t="s">
        <v>135</v>
      </c>
      <c r="AU256" s="179" t="s">
        <v>88</v>
      </c>
      <c r="AY256" s="19" t="s">
        <v>133</v>
      </c>
      <c r="BE256" s="180">
        <f>IF(N256="základní",J256,0)</f>
        <v>0</v>
      </c>
      <c r="BF256" s="180">
        <f>IF(N256="snížená",J256,0)</f>
        <v>0</v>
      </c>
      <c r="BG256" s="180">
        <f>IF(N256="zákl. přenesená",J256,0)</f>
        <v>0</v>
      </c>
      <c r="BH256" s="180">
        <f>IF(N256="sníž. přenesená",J256,0)</f>
        <v>0</v>
      </c>
      <c r="BI256" s="180">
        <f>IF(N256="nulová",J256,0)</f>
        <v>0</v>
      </c>
      <c r="BJ256" s="19" t="s">
        <v>86</v>
      </c>
      <c r="BK256" s="180">
        <f>ROUND(I256*H256,2)</f>
        <v>0</v>
      </c>
      <c r="BL256" s="19" t="s">
        <v>140</v>
      </c>
      <c r="BM256" s="179" t="s">
        <v>383</v>
      </c>
    </row>
    <row r="257" s="13" customFormat="1">
      <c r="A257" s="13"/>
      <c r="B257" s="181"/>
      <c r="C257" s="13"/>
      <c r="D257" s="182" t="s">
        <v>142</v>
      </c>
      <c r="E257" s="183" t="s">
        <v>1</v>
      </c>
      <c r="F257" s="184" t="s">
        <v>366</v>
      </c>
      <c r="G257" s="13"/>
      <c r="H257" s="185">
        <v>95.680000000000007</v>
      </c>
      <c r="I257" s="186"/>
      <c r="J257" s="13"/>
      <c r="K257" s="13"/>
      <c r="L257" s="181"/>
      <c r="M257" s="187"/>
      <c r="N257" s="188"/>
      <c r="O257" s="188"/>
      <c r="P257" s="188"/>
      <c r="Q257" s="188"/>
      <c r="R257" s="188"/>
      <c r="S257" s="188"/>
      <c r="T257" s="189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T257" s="183" t="s">
        <v>142</v>
      </c>
      <c r="AU257" s="183" t="s">
        <v>88</v>
      </c>
      <c r="AV257" s="13" t="s">
        <v>88</v>
      </c>
      <c r="AW257" s="13" t="s">
        <v>34</v>
      </c>
      <c r="AX257" s="13" t="s">
        <v>86</v>
      </c>
      <c r="AY257" s="183" t="s">
        <v>133</v>
      </c>
    </row>
    <row r="258" s="12" customFormat="1" ht="22.8" customHeight="1">
      <c r="A258" s="12"/>
      <c r="B258" s="154"/>
      <c r="C258" s="12"/>
      <c r="D258" s="155" t="s">
        <v>77</v>
      </c>
      <c r="E258" s="165" t="s">
        <v>171</v>
      </c>
      <c r="F258" s="165" t="s">
        <v>384</v>
      </c>
      <c r="G258" s="12"/>
      <c r="H258" s="12"/>
      <c r="I258" s="157"/>
      <c r="J258" s="166">
        <f>BK258</f>
        <v>0</v>
      </c>
      <c r="K258" s="12"/>
      <c r="L258" s="154"/>
      <c r="M258" s="159"/>
      <c r="N258" s="160"/>
      <c r="O258" s="160"/>
      <c r="P258" s="161">
        <f>SUM(P259:P266)</f>
        <v>0</v>
      </c>
      <c r="Q258" s="160"/>
      <c r="R258" s="161">
        <f>SUM(R259:R266)</f>
        <v>0.22947000000000001</v>
      </c>
      <c r="S258" s="160"/>
      <c r="T258" s="162">
        <f>SUM(T259:T266)</f>
        <v>0</v>
      </c>
      <c r="U258" s="12"/>
      <c r="V258" s="12"/>
      <c r="W258" s="12"/>
      <c r="X258" s="12"/>
      <c r="Y258" s="12"/>
      <c r="Z258" s="12"/>
      <c r="AA258" s="12"/>
      <c r="AB258" s="12"/>
      <c r="AC258" s="12"/>
      <c r="AD258" s="12"/>
      <c r="AE258" s="12"/>
      <c r="AR258" s="155" t="s">
        <v>86</v>
      </c>
      <c r="AT258" s="163" t="s">
        <v>77</v>
      </c>
      <c r="AU258" s="163" t="s">
        <v>86</v>
      </c>
      <c r="AY258" s="155" t="s">
        <v>133</v>
      </c>
      <c r="BK258" s="164">
        <f>SUM(BK259:BK266)</f>
        <v>0</v>
      </c>
    </row>
    <row r="259" s="2" customFormat="1" ht="33" customHeight="1">
      <c r="A259" s="38"/>
      <c r="B259" s="167"/>
      <c r="C259" s="168" t="s">
        <v>385</v>
      </c>
      <c r="D259" s="168" t="s">
        <v>135</v>
      </c>
      <c r="E259" s="169" t="s">
        <v>386</v>
      </c>
      <c r="F259" s="170" t="s">
        <v>387</v>
      </c>
      <c r="G259" s="171" t="s">
        <v>307</v>
      </c>
      <c r="H259" s="172">
        <v>2</v>
      </c>
      <c r="I259" s="173"/>
      <c r="J259" s="174">
        <f>ROUND(I259*H259,2)</f>
        <v>0</v>
      </c>
      <c r="K259" s="170" t="s">
        <v>1</v>
      </c>
      <c r="L259" s="39"/>
      <c r="M259" s="175" t="s">
        <v>1</v>
      </c>
      <c r="N259" s="176" t="s">
        <v>43</v>
      </c>
      <c r="O259" s="77"/>
      <c r="P259" s="177">
        <f>O259*H259</f>
        <v>0</v>
      </c>
      <c r="Q259" s="177">
        <v>6.9999999999999994E-05</v>
      </c>
      <c r="R259" s="177">
        <f>Q259*H259</f>
        <v>0.00013999999999999999</v>
      </c>
      <c r="S259" s="177">
        <v>0</v>
      </c>
      <c r="T259" s="178">
        <f>S259*H259</f>
        <v>0</v>
      </c>
      <c r="U259" s="38"/>
      <c r="V259" s="38"/>
      <c r="W259" s="38"/>
      <c r="X259" s="38"/>
      <c r="Y259" s="38"/>
      <c r="Z259" s="38"/>
      <c r="AA259" s="38"/>
      <c r="AB259" s="38"/>
      <c r="AC259" s="38"/>
      <c r="AD259" s="38"/>
      <c r="AE259" s="38"/>
      <c r="AR259" s="179" t="s">
        <v>140</v>
      </c>
      <c r="AT259" s="179" t="s">
        <v>135</v>
      </c>
      <c r="AU259" s="179" t="s">
        <v>88</v>
      </c>
      <c r="AY259" s="19" t="s">
        <v>133</v>
      </c>
      <c r="BE259" s="180">
        <f>IF(N259="základní",J259,0)</f>
        <v>0</v>
      </c>
      <c r="BF259" s="180">
        <f>IF(N259="snížená",J259,0)</f>
        <v>0</v>
      </c>
      <c r="BG259" s="180">
        <f>IF(N259="zákl. přenesená",J259,0)</f>
        <v>0</v>
      </c>
      <c r="BH259" s="180">
        <f>IF(N259="sníž. přenesená",J259,0)</f>
        <v>0</v>
      </c>
      <c r="BI259" s="180">
        <f>IF(N259="nulová",J259,0)</f>
        <v>0</v>
      </c>
      <c r="BJ259" s="19" t="s">
        <v>86</v>
      </c>
      <c r="BK259" s="180">
        <f>ROUND(I259*H259,2)</f>
        <v>0</v>
      </c>
      <c r="BL259" s="19" t="s">
        <v>140</v>
      </c>
      <c r="BM259" s="179" t="s">
        <v>388</v>
      </c>
    </row>
    <row r="260" s="2" customFormat="1" ht="24.15" customHeight="1">
      <c r="A260" s="38"/>
      <c r="B260" s="167"/>
      <c r="C260" s="168" t="s">
        <v>389</v>
      </c>
      <c r="D260" s="168" t="s">
        <v>135</v>
      </c>
      <c r="E260" s="169" t="s">
        <v>390</v>
      </c>
      <c r="F260" s="170" t="s">
        <v>391</v>
      </c>
      <c r="G260" s="171" t="s">
        <v>392</v>
      </c>
      <c r="H260" s="172">
        <v>2</v>
      </c>
      <c r="I260" s="173"/>
      <c r="J260" s="174">
        <f>ROUND(I260*H260,2)</f>
        <v>0</v>
      </c>
      <c r="K260" s="170" t="s">
        <v>1</v>
      </c>
      <c r="L260" s="39"/>
      <c r="M260" s="175" t="s">
        <v>1</v>
      </c>
      <c r="N260" s="176" t="s">
        <v>43</v>
      </c>
      <c r="O260" s="77"/>
      <c r="P260" s="177">
        <f>O260*H260</f>
        <v>0</v>
      </c>
      <c r="Q260" s="177">
        <v>0</v>
      </c>
      <c r="R260" s="177">
        <f>Q260*H260</f>
        <v>0</v>
      </c>
      <c r="S260" s="177">
        <v>0</v>
      </c>
      <c r="T260" s="178">
        <f>S260*H260</f>
        <v>0</v>
      </c>
      <c r="U260" s="38"/>
      <c r="V260" s="38"/>
      <c r="W260" s="38"/>
      <c r="X260" s="38"/>
      <c r="Y260" s="38"/>
      <c r="Z260" s="38"/>
      <c r="AA260" s="38"/>
      <c r="AB260" s="38"/>
      <c r="AC260" s="38"/>
      <c r="AD260" s="38"/>
      <c r="AE260" s="38"/>
      <c r="AR260" s="179" t="s">
        <v>140</v>
      </c>
      <c r="AT260" s="179" t="s">
        <v>135</v>
      </c>
      <c r="AU260" s="179" t="s">
        <v>88</v>
      </c>
      <c r="AY260" s="19" t="s">
        <v>133</v>
      </c>
      <c r="BE260" s="180">
        <f>IF(N260="základní",J260,0)</f>
        <v>0</v>
      </c>
      <c r="BF260" s="180">
        <f>IF(N260="snížená",J260,0)</f>
        <v>0</v>
      </c>
      <c r="BG260" s="180">
        <f>IF(N260="zákl. přenesená",J260,0)</f>
        <v>0</v>
      </c>
      <c r="BH260" s="180">
        <f>IF(N260="sníž. přenesená",J260,0)</f>
        <v>0</v>
      </c>
      <c r="BI260" s="180">
        <f>IF(N260="nulová",J260,0)</f>
        <v>0</v>
      </c>
      <c r="BJ260" s="19" t="s">
        <v>86</v>
      </c>
      <c r="BK260" s="180">
        <f>ROUND(I260*H260,2)</f>
        <v>0</v>
      </c>
      <c r="BL260" s="19" t="s">
        <v>140</v>
      </c>
      <c r="BM260" s="179" t="s">
        <v>393</v>
      </c>
    </row>
    <row r="261" s="13" customFormat="1">
      <c r="A261" s="13"/>
      <c r="B261" s="181"/>
      <c r="C261" s="13"/>
      <c r="D261" s="182" t="s">
        <v>142</v>
      </c>
      <c r="E261" s="183" t="s">
        <v>1</v>
      </c>
      <c r="F261" s="184" t="s">
        <v>88</v>
      </c>
      <c r="G261" s="13"/>
      <c r="H261" s="185">
        <v>2</v>
      </c>
      <c r="I261" s="186"/>
      <c r="J261" s="13"/>
      <c r="K261" s="13"/>
      <c r="L261" s="181"/>
      <c r="M261" s="187"/>
      <c r="N261" s="188"/>
      <c r="O261" s="188"/>
      <c r="P261" s="188"/>
      <c r="Q261" s="188"/>
      <c r="R261" s="188"/>
      <c r="S261" s="188"/>
      <c r="T261" s="189"/>
      <c r="U261" s="13"/>
      <c r="V261" s="13"/>
      <c r="W261" s="13"/>
      <c r="X261" s="13"/>
      <c r="Y261" s="13"/>
      <c r="Z261" s="13"/>
      <c r="AA261" s="13"/>
      <c r="AB261" s="13"/>
      <c r="AC261" s="13"/>
      <c r="AD261" s="13"/>
      <c r="AE261" s="13"/>
      <c r="AT261" s="183" t="s">
        <v>142</v>
      </c>
      <c r="AU261" s="183" t="s">
        <v>88</v>
      </c>
      <c r="AV261" s="13" t="s">
        <v>88</v>
      </c>
      <c r="AW261" s="13" t="s">
        <v>34</v>
      </c>
      <c r="AX261" s="13" t="s">
        <v>86</v>
      </c>
      <c r="AY261" s="183" t="s">
        <v>133</v>
      </c>
    </row>
    <row r="262" s="2" customFormat="1" ht="24.15" customHeight="1">
      <c r="A262" s="38"/>
      <c r="B262" s="167"/>
      <c r="C262" s="168" t="s">
        <v>394</v>
      </c>
      <c r="D262" s="168" t="s">
        <v>135</v>
      </c>
      <c r="E262" s="169" t="s">
        <v>395</v>
      </c>
      <c r="F262" s="170" t="s">
        <v>396</v>
      </c>
      <c r="G262" s="171" t="s">
        <v>307</v>
      </c>
      <c r="H262" s="172">
        <v>1</v>
      </c>
      <c r="I262" s="173"/>
      <c r="J262" s="174">
        <f>ROUND(I262*H262,2)</f>
        <v>0</v>
      </c>
      <c r="K262" s="170" t="s">
        <v>139</v>
      </c>
      <c r="L262" s="39"/>
      <c r="M262" s="175" t="s">
        <v>1</v>
      </c>
      <c r="N262" s="176" t="s">
        <v>43</v>
      </c>
      <c r="O262" s="77"/>
      <c r="P262" s="177">
        <f>O262*H262</f>
        <v>0</v>
      </c>
      <c r="Q262" s="177">
        <v>0.11217000000000001</v>
      </c>
      <c r="R262" s="177">
        <f>Q262*H262</f>
        <v>0.11217000000000001</v>
      </c>
      <c r="S262" s="177">
        <v>0</v>
      </c>
      <c r="T262" s="178">
        <f>S262*H262</f>
        <v>0</v>
      </c>
      <c r="U262" s="38"/>
      <c r="V262" s="38"/>
      <c r="W262" s="38"/>
      <c r="X262" s="38"/>
      <c r="Y262" s="38"/>
      <c r="Z262" s="38"/>
      <c r="AA262" s="38"/>
      <c r="AB262" s="38"/>
      <c r="AC262" s="38"/>
      <c r="AD262" s="38"/>
      <c r="AE262" s="38"/>
      <c r="AR262" s="179" t="s">
        <v>140</v>
      </c>
      <c r="AT262" s="179" t="s">
        <v>135</v>
      </c>
      <c r="AU262" s="179" t="s">
        <v>88</v>
      </c>
      <c r="AY262" s="19" t="s">
        <v>133</v>
      </c>
      <c r="BE262" s="180">
        <f>IF(N262="základní",J262,0)</f>
        <v>0</v>
      </c>
      <c r="BF262" s="180">
        <f>IF(N262="snížená",J262,0)</f>
        <v>0</v>
      </c>
      <c r="BG262" s="180">
        <f>IF(N262="zákl. přenesená",J262,0)</f>
        <v>0</v>
      </c>
      <c r="BH262" s="180">
        <f>IF(N262="sníž. přenesená",J262,0)</f>
        <v>0</v>
      </c>
      <c r="BI262" s="180">
        <f>IF(N262="nulová",J262,0)</f>
        <v>0</v>
      </c>
      <c r="BJ262" s="19" t="s">
        <v>86</v>
      </c>
      <c r="BK262" s="180">
        <f>ROUND(I262*H262,2)</f>
        <v>0</v>
      </c>
      <c r="BL262" s="19" t="s">
        <v>140</v>
      </c>
      <c r="BM262" s="179" t="s">
        <v>397</v>
      </c>
    </row>
    <row r="263" s="2" customFormat="1" ht="24.15" customHeight="1">
      <c r="A263" s="38"/>
      <c r="B263" s="167"/>
      <c r="C263" s="168" t="s">
        <v>398</v>
      </c>
      <c r="D263" s="168" t="s">
        <v>135</v>
      </c>
      <c r="E263" s="169" t="s">
        <v>399</v>
      </c>
      <c r="F263" s="170" t="s">
        <v>400</v>
      </c>
      <c r="G263" s="171" t="s">
        <v>307</v>
      </c>
      <c r="H263" s="172">
        <v>1</v>
      </c>
      <c r="I263" s="173"/>
      <c r="J263" s="174">
        <f>ROUND(I263*H263,2)</f>
        <v>0</v>
      </c>
      <c r="K263" s="170" t="s">
        <v>139</v>
      </c>
      <c r="L263" s="39"/>
      <c r="M263" s="175" t="s">
        <v>1</v>
      </c>
      <c r="N263" s="176" t="s">
        <v>43</v>
      </c>
      <c r="O263" s="77"/>
      <c r="P263" s="177">
        <f>O263*H263</f>
        <v>0</v>
      </c>
      <c r="Q263" s="177">
        <v>0.024240000000000001</v>
      </c>
      <c r="R263" s="177">
        <f>Q263*H263</f>
        <v>0.024240000000000001</v>
      </c>
      <c r="S263" s="177">
        <v>0</v>
      </c>
      <c r="T263" s="178">
        <f>S263*H263</f>
        <v>0</v>
      </c>
      <c r="U263" s="38"/>
      <c r="V263" s="38"/>
      <c r="W263" s="38"/>
      <c r="X263" s="38"/>
      <c r="Y263" s="38"/>
      <c r="Z263" s="38"/>
      <c r="AA263" s="38"/>
      <c r="AB263" s="38"/>
      <c r="AC263" s="38"/>
      <c r="AD263" s="38"/>
      <c r="AE263" s="38"/>
      <c r="AR263" s="179" t="s">
        <v>140</v>
      </c>
      <c r="AT263" s="179" t="s">
        <v>135</v>
      </c>
      <c r="AU263" s="179" t="s">
        <v>88</v>
      </c>
      <c r="AY263" s="19" t="s">
        <v>133</v>
      </c>
      <c r="BE263" s="180">
        <f>IF(N263="základní",J263,0)</f>
        <v>0</v>
      </c>
      <c r="BF263" s="180">
        <f>IF(N263="snížená",J263,0)</f>
        <v>0</v>
      </c>
      <c r="BG263" s="180">
        <f>IF(N263="zákl. přenesená",J263,0)</f>
        <v>0</v>
      </c>
      <c r="BH263" s="180">
        <f>IF(N263="sníž. přenesená",J263,0)</f>
        <v>0</v>
      </c>
      <c r="BI263" s="180">
        <f>IF(N263="nulová",J263,0)</f>
        <v>0</v>
      </c>
      <c r="BJ263" s="19" t="s">
        <v>86</v>
      </c>
      <c r="BK263" s="180">
        <f>ROUND(I263*H263,2)</f>
        <v>0</v>
      </c>
      <c r="BL263" s="19" t="s">
        <v>140</v>
      </c>
      <c r="BM263" s="179" t="s">
        <v>401</v>
      </c>
    </row>
    <row r="264" s="2" customFormat="1" ht="24.15" customHeight="1">
      <c r="A264" s="38"/>
      <c r="B264" s="167"/>
      <c r="C264" s="168" t="s">
        <v>402</v>
      </c>
      <c r="D264" s="168" t="s">
        <v>135</v>
      </c>
      <c r="E264" s="169" t="s">
        <v>403</v>
      </c>
      <c r="F264" s="170" t="s">
        <v>404</v>
      </c>
      <c r="G264" s="171" t="s">
        <v>307</v>
      </c>
      <c r="H264" s="172">
        <v>1</v>
      </c>
      <c r="I264" s="173"/>
      <c r="J264" s="174">
        <f>ROUND(I264*H264,2)</f>
        <v>0</v>
      </c>
      <c r="K264" s="170" t="s">
        <v>139</v>
      </c>
      <c r="L264" s="39"/>
      <c r="M264" s="175" t="s">
        <v>1</v>
      </c>
      <c r="N264" s="176" t="s">
        <v>43</v>
      </c>
      <c r="O264" s="77"/>
      <c r="P264" s="177">
        <f>O264*H264</f>
        <v>0</v>
      </c>
      <c r="Q264" s="177">
        <v>0</v>
      </c>
      <c r="R264" s="177">
        <f>Q264*H264</f>
        <v>0</v>
      </c>
      <c r="S264" s="177">
        <v>0</v>
      </c>
      <c r="T264" s="178">
        <f>S264*H264</f>
        <v>0</v>
      </c>
      <c r="U264" s="38"/>
      <c r="V264" s="38"/>
      <c r="W264" s="38"/>
      <c r="X264" s="38"/>
      <c r="Y264" s="38"/>
      <c r="Z264" s="38"/>
      <c r="AA264" s="38"/>
      <c r="AB264" s="38"/>
      <c r="AC264" s="38"/>
      <c r="AD264" s="38"/>
      <c r="AE264" s="38"/>
      <c r="AR264" s="179" t="s">
        <v>140</v>
      </c>
      <c r="AT264" s="179" t="s">
        <v>135</v>
      </c>
      <c r="AU264" s="179" t="s">
        <v>88</v>
      </c>
      <c r="AY264" s="19" t="s">
        <v>133</v>
      </c>
      <c r="BE264" s="180">
        <f>IF(N264="základní",J264,0)</f>
        <v>0</v>
      </c>
      <c r="BF264" s="180">
        <f>IF(N264="snížená",J264,0)</f>
        <v>0</v>
      </c>
      <c r="BG264" s="180">
        <f>IF(N264="zákl. přenesená",J264,0)</f>
        <v>0</v>
      </c>
      <c r="BH264" s="180">
        <f>IF(N264="sníž. přenesená",J264,0)</f>
        <v>0</v>
      </c>
      <c r="BI264" s="180">
        <f>IF(N264="nulová",J264,0)</f>
        <v>0</v>
      </c>
      <c r="BJ264" s="19" t="s">
        <v>86</v>
      </c>
      <c r="BK264" s="180">
        <f>ROUND(I264*H264,2)</f>
        <v>0</v>
      </c>
      <c r="BL264" s="19" t="s">
        <v>140</v>
      </c>
      <c r="BM264" s="179" t="s">
        <v>405</v>
      </c>
    </row>
    <row r="265" s="2" customFormat="1" ht="33" customHeight="1">
      <c r="A265" s="38"/>
      <c r="B265" s="167"/>
      <c r="C265" s="168" t="s">
        <v>406</v>
      </c>
      <c r="D265" s="168" t="s">
        <v>135</v>
      </c>
      <c r="E265" s="169" t="s">
        <v>407</v>
      </c>
      <c r="F265" s="170" t="s">
        <v>408</v>
      </c>
      <c r="G265" s="171" t="s">
        <v>307</v>
      </c>
      <c r="H265" s="172">
        <v>1</v>
      </c>
      <c r="I265" s="173"/>
      <c r="J265" s="174">
        <f>ROUND(I265*H265,2)</f>
        <v>0</v>
      </c>
      <c r="K265" s="170" t="s">
        <v>139</v>
      </c>
      <c r="L265" s="39"/>
      <c r="M265" s="175" t="s">
        <v>1</v>
      </c>
      <c r="N265" s="176" t="s">
        <v>43</v>
      </c>
      <c r="O265" s="77"/>
      <c r="P265" s="177">
        <f>O265*H265</f>
        <v>0</v>
      </c>
      <c r="Q265" s="177">
        <v>0.092920000000000003</v>
      </c>
      <c r="R265" s="177">
        <f>Q265*H265</f>
        <v>0.092920000000000003</v>
      </c>
      <c r="S265" s="177">
        <v>0</v>
      </c>
      <c r="T265" s="178">
        <f>S265*H265</f>
        <v>0</v>
      </c>
      <c r="U265" s="38"/>
      <c r="V265" s="38"/>
      <c r="W265" s="38"/>
      <c r="X265" s="38"/>
      <c r="Y265" s="38"/>
      <c r="Z265" s="38"/>
      <c r="AA265" s="38"/>
      <c r="AB265" s="38"/>
      <c r="AC265" s="38"/>
      <c r="AD265" s="38"/>
      <c r="AE265" s="38"/>
      <c r="AR265" s="179" t="s">
        <v>140</v>
      </c>
      <c r="AT265" s="179" t="s">
        <v>135</v>
      </c>
      <c r="AU265" s="179" t="s">
        <v>88</v>
      </c>
      <c r="AY265" s="19" t="s">
        <v>133</v>
      </c>
      <c r="BE265" s="180">
        <f>IF(N265="základní",J265,0)</f>
        <v>0</v>
      </c>
      <c r="BF265" s="180">
        <f>IF(N265="snížená",J265,0)</f>
        <v>0</v>
      </c>
      <c r="BG265" s="180">
        <f>IF(N265="zákl. přenesená",J265,0)</f>
        <v>0</v>
      </c>
      <c r="BH265" s="180">
        <f>IF(N265="sníž. přenesená",J265,0)</f>
        <v>0</v>
      </c>
      <c r="BI265" s="180">
        <f>IF(N265="nulová",J265,0)</f>
        <v>0</v>
      </c>
      <c r="BJ265" s="19" t="s">
        <v>86</v>
      </c>
      <c r="BK265" s="180">
        <f>ROUND(I265*H265,2)</f>
        <v>0</v>
      </c>
      <c r="BL265" s="19" t="s">
        <v>140</v>
      </c>
      <c r="BM265" s="179" t="s">
        <v>409</v>
      </c>
    </row>
    <row r="266" s="2" customFormat="1" ht="21.75" customHeight="1">
      <c r="A266" s="38"/>
      <c r="B266" s="167"/>
      <c r="C266" s="168" t="s">
        <v>410</v>
      </c>
      <c r="D266" s="168" t="s">
        <v>135</v>
      </c>
      <c r="E266" s="169" t="s">
        <v>411</v>
      </c>
      <c r="F266" s="170" t="s">
        <v>412</v>
      </c>
      <c r="G266" s="171" t="s">
        <v>307</v>
      </c>
      <c r="H266" s="172">
        <v>1</v>
      </c>
      <c r="I266" s="173"/>
      <c r="J266" s="174">
        <f>ROUND(I266*H266,2)</f>
        <v>0</v>
      </c>
      <c r="K266" s="170" t="s">
        <v>1</v>
      </c>
      <c r="L266" s="39"/>
      <c r="M266" s="175" t="s">
        <v>1</v>
      </c>
      <c r="N266" s="176" t="s">
        <v>43</v>
      </c>
      <c r="O266" s="77"/>
      <c r="P266" s="177">
        <f>O266*H266</f>
        <v>0</v>
      </c>
      <c r="Q266" s="177">
        <v>0</v>
      </c>
      <c r="R266" s="177">
        <f>Q266*H266</f>
        <v>0</v>
      </c>
      <c r="S266" s="177">
        <v>0</v>
      </c>
      <c r="T266" s="178">
        <f>S266*H266</f>
        <v>0</v>
      </c>
      <c r="U266" s="38"/>
      <c r="V266" s="38"/>
      <c r="W266" s="38"/>
      <c r="X266" s="38"/>
      <c r="Y266" s="38"/>
      <c r="Z266" s="38"/>
      <c r="AA266" s="38"/>
      <c r="AB266" s="38"/>
      <c r="AC266" s="38"/>
      <c r="AD266" s="38"/>
      <c r="AE266" s="38"/>
      <c r="AR266" s="179" t="s">
        <v>140</v>
      </c>
      <c r="AT266" s="179" t="s">
        <v>135</v>
      </c>
      <c r="AU266" s="179" t="s">
        <v>88</v>
      </c>
      <c r="AY266" s="19" t="s">
        <v>133</v>
      </c>
      <c r="BE266" s="180">
        <f>IF(N266="základní",J266,0)</f>
        <v>0</v>
      </c>
      <c r="BF266" s="180">
        <f>IF(N266="snížená",J266,0)</f>
        <v>0</v>
      </c>
      <c r="BG266" s="180">
        <f>IF(N266="zákl. přenesená",J266,0)</f>
        <v>0</v>
      </c>
      <c r="BH266" s="180">
        <f>IF(N266="sníž. přenesená",J266,0)</f>
        <v>0</v>
      </c>
      <c r="BI266" s="180">
        <f>IF(N266="nulová",J266,0)</f>
        <v>0</v>
      </c>
      <c r="BJ266" s="19" t="s">
        <v>86</v>
      </c>
      <c r="BK266" s="180">
        <f>ROUND(I266*H266,2)</f>
        <v>0</v>
      </c>
      <c r="BL266" s="19" t="s">
        <v>140</v>
      </c>
      <c r="BM266" s="179" t="s">
        <v>413</v>
      </c>
    </row>
    <row r="267" s="12" customFormat="1" ht="22.8" customHeight="1">
      <c r="A267" s="12"/>
      <c r="B267" s="154"/>
      <c r="C267" s="12"/>
      <c r="D267" s="155" t="s">
        <v>77</v>
      </c>
      <c r="E267" s="165" t="s">
        <v>176</v>
      </c>
      <c r="F267" s="165" t="s">
        <v>414</v>
      </c>
      <c r="G267" s="12"/>
      <c r="H267" s="12"/>
      <c r="I267" s="157"/>
      <c r="J267" s="166">
        <f>BK267</f>
        <v>0</v>
      </c>
      <c r="K267" s="12"/>
      <c r="L267" s="154"/>
      <c r="M267" s="159"/>
      <c r="N267" s="160"/>
      <c r="O267" s="160"/>
      <c r="P267" s="161">
        <f>SUM(P268:P304)</f>
        <v>0</v>
      </c>
      <c r="Q267" s="160"/>
      <c r="R267" s="161">
        <f>SUM(R268:R304)</f>
        <v>29.22041248</v>
      </c>
      <c r="S267" s="160"/>
      <c r="T267" s="162">
        <f>SUM(T268:T304)</f>
        <v>22.747</v>
      </c>
      <c r="U267" s="12"/>
      <c r="V267" s="12"/>
      <c r="W267" s="12"/>
      <c r="X267" s="12"/>
      <c r="Y267" s="12"/>
      <c r="Z267" s="12"/>
      <c r="AA267" s="12"/>
      <c r="AB267" s="12"/>
      <c r="AC267" s="12"/>
      <c r="AD267" s="12"/>
      <c r="AE267" s="12"/>
      <c r="AR267" s="155" t="s">
        <v>86</v>
      </c>
      <c r="AT267" s="163" t="s">
        <v>77</v>
      </c>
      <c r="AU267" s="163" t="s">
        <v>86</v>
      </c>
      <c r="AY267" s="155" t="s">
        <v>133</v>
      </c>
      <c r="BK267" s="164">
        <f>SUM(BK268:BK304)</f>
        <v>0</v>
      </c>
    </row>
    <row r="268" s="2" customFormat="1" ht="33" customHeight="1">
      <c r="A268" s="38"/>
      <c r="B268" s="167"/>
      <c r="C268" s="168" t="s">
        <v>415</v>
      </c>
      <c r="D268" s="168" t="s">
        <v>135</v>
      </c>
      <c r="E268" s="169" t="s">
        <v>416</v>
      </c>
      <c r="F268" s="170" t="s">
        <v>417</v>
      </c>
      <c r="G268" s="171" t="s">
        <v>168</v>
      </c>
      <c r="H268" s="172">
        <v>1.6000000000000001</v>
      </c>
      <c r="I268" s="173"/>
      <c r="J268" s="174">
        <f>ROUND(I268*H268,2)</f>
        <v>0</v>
      </c>
      <c r="K268" s="170" t="s">
        <v>139</v>
      </c>
      <c r="L268" s="39"/>
      <c r="M268" s="175" t="s">
        <v>1</v>
      </c>
      <c r="N268" s="176" t="s">
        <v>43</v>
      </c>
      <c r="O268" s="77"/>
      <c r="P268" s="177">
        <f>O268*H268</f>
        <v>0</v>
      </c>
      <c r="Q268" s="177">
        <v>0.16850000000000001</v>
      </c>
      <c r="R268" s="177">
        <f>Q268*H268</f>
        <v>0.26960000000000001</v>
      </c>
      <c r="S268" s="177">
        <v>0</v>
      </c>
      <c r="T268" s="178">
        <f>S268*H268</f>
        <v>0</v>
      </c>
      <c r="U268" s="38"/>
      <c r="V268" s="38"/>
      <c r="W268" s="38"/>
      <c r="X268" s="38"/>
      <c r="Y268" s="38"/>
      <c r="Z268" s="38"/>
      <c r="AA268" s="38"/>
      <c r="AB268" s="38"/>
      <c r="AC268" s="38"/>
      <c r="AD268" s="38"/>
      <c r="AE268" s="38"/>
      <c r="AR268" s="179" t="s">
        <v>140</v>
      </c>
      <c r="AT268" s="179" t="s">
        <v>135</v>
      </c>
      <c r="AU268" s="179" t="s">
        <v>88</v>
      </c>
      <c r="AY268" s="19" t="s">
        <v>133</v>
      </c>
      <c r="BE268" s="180">
        <f>IF(N268="základní",J268,0)</f>
        <v>0</v>
      </c>
      <c r="BF268" s="180">
        <f>IF(N268="snížená",J268,0)</f>
        <v>0</v>
      </c>
      <c r="BG268" s="180">
        <f>IF(N268="zákl. přenesená",J268,0)</f>
        <v>0</v>
      </c>
      <c r="BH268" s="180">
        <f>IF(N268="sníž. přenesená",J268,0)</f>
        <v>0</v>
      </c>
      <c r="BI268" s="180">
        <f>IF(N268="nulová",J268,0)</f>
        <v>0</v>
      </c>
      <c r="BJ268" s="19" t="s">
        <v>86</v>
      </c>
      <c r="BK268" s="180">
        <f>ROUND(I268*H268,2)</f>
        <v>0</v>
      </c>
      <c r="BL268" s="19" t="s">
        <v>140</v>
      </c>
      <c r="BM268" s="179" t="s">
        <v>418</v>
      </c>
    </row>
    <row r="269" s="2" customFormat="1" ht="16.5" customHeight="1">
      <c r="A269" s="38"/>
      <c r="B269" s="167"/>
      <c r="C269" s="213" t="s">
        <v>419</v>
      </c>
      <c r="D269" s="213" t="s">
        <v>247</v>
      </c>
      <c r="E269" s="214" t="s">
        <v>420</v>
      </c>
      <c r="F269" s="215" t="s">
        <v>421</v>
      </c>
      <c r="G269" s="216" t="s">
        <v>168</v>
      </c>
      <c r="H269" s="217">
        <v>2.04</v>
      </c>
      <c r="I269" s="218"/>
      <c r="J269" s="219">
        <f>ROUND(I269*H269,2)</f>
        <v>0</v>
      </c>
      <c r="K269" s="215" t="s">
        <v>139</v>
      </c>
      <c r="L269" s="220"/>
      <c r="M269" s="221" t="s">
        <v>1</v>
      </c>
      <c r="N269" s="222" t="s">
        <v>43</v>
      </c>
      <c r="O269" s="77"/>
      <c r="P269" s="177">
        <f>O269*H269</f>
        <v>0</v>
      </c>
      <c r="Q269" s="177">
        <v>0.067500000000000004</v>
      </c>
      <c r="R269" s="177">
        <f>Q269*H269</f>
        <v>0.13770000000000002</v>
      </c>
      <c r="S269" s="177">
        <v>0</v>
      </c>
      <c r="T269" s="178">
        <f>S269*H269</f>
        <v>0</v>
      </c>
      <c r="U269" s="38"/>
      <c r="V269" s="38"/>
      <c r="W269" s="38"/>
      <c r="X269" s="38"/>
      <c r="Y269" s="38"/>
      <c r="Z269" s="38"/>
      <c r="AA269" s="38"/>
      <c r="AB269" s="38"/>
      <c r="AC269" s="38"/>
      <c r="AD269" s="38"/>
      <c r="AE269" s="38"/>
      <c r="AR269" s="179" t="s">
        <v>171</v>
      </c>
      <c r="AT269" s="179" t="s">
        <v>247</v>
      </c>
      <c r="AU269" s="179" t="s">
        <v>88</v>
      </c>
      <c r="AY269" s="19" t="s">
        <v>133</v>
      </c>
      <c r="BE269" s="180">
        <f>IF(N269="základní",J269,0)</f>
        <v>0</v>
      </c>
      <c r="BF269" s="180">
        <f>IF(N269="snížená",J269,0)</f>
        <v>0</v>
      </c>
      <c r="BG269" s="180">
        <f>IF(N269="zákl. přenesená",J269,0)</f>
        <v>0</v>
      </c>
      <c r="BH269" s="180">
        <f>IF(N269="sníž. přenesená",J269,0)</f>
        <v>0</v>
      </c>
      <c r="BI269" s="180">
        <f>IF(N269="nulová",J269,0)</f>
        <v>0</v>
      </c>
      <c r="BJ269" s="19" t="s">
        <v>86</v>
      </c>
      <c r="BK269" s="180">
        <f>ROUND(I269*H269,2)</f>
        <v>0</v>
      </c>
      <c r="BL269" s="19" t="s">
        <v>140</v>
      </c>
      <c r="BM269" s="179" t="s">
        <v>422</v>
      </c>
    </row>
    <row r="270" s="13" customFormat="1">
      <c r="A270" s="13"/>
      <c r="B270" s="181"/>
      <c r="C270" s="13"/>
      <c r="D270" s="182" t="s">
        <v>142</v>
      </c>
      <c r="E270" s="183" t="s">
        <v>1</v>
      </c>
      <c r="F270" s="184" t="s">
        <v>423</v>
      </c>
      <c r="G270" s="13"/>
      <c r="H270" s="185">
        <v>2.04</v>
      </c>
      <c r="I270" s="186"/>
      <c r="J270" s="13"/>
      <c r="K270" s="13"/>
      <c r="L270" s="181"/>
      <c r="M270" s="187"/>
      <c r="N270" s="188"/>
      <c r="O270" s="188"/>
      <c r="P270" s="188"/>
      <c r="Q270" s="188"/>
      <c r="R270" s="188"/>
      <c r="S270" s="188"/>
      <c r="T270" s="189"/>
      <c r="U270" s="13"/>
      <c r="V270" s="13"/>
      <c r="W270" s="13"/>
      <c r="X270" s="13"/>
      <c r="Y270" s="13"/>
      <c r="Z270" s="13"/>
      <c r="AA270" s="13"/>
      <c r="AB270" s="13"/>
      <c r="AC270" s="13"/>
      <c r="AD270" s="13"/>
      <c r="AE270" s="13"/>
      <c r="AT270" s="183" t="s">
        <v>142</v>
      </c>
      <c r="AU270" s="183" t="s">
        <v>88</v>
      </c>
      <c r="AV270" s="13" t="s">
        <v>88</v>
      </c>
      <c r="AW270" s="13" t="s">
        <v>34</v>
      </c>
      <c r="AX270" s="13" t="s">
        <v>86</v>
      </c>
      <c r="AY270" s="183" t="s">
        <v>133</v>
      </c>
    </row>
    <row r="271" s="2" customFormat="1" ht="33" customHeight="1">
      <c r="A271" s="38"/>
      <c r="B271" s="167"/>
      <c r="C271" s="168" t="s">
        <v>424</v>
      </c>
      <c r="D271" s="168" t="s">
        <v>135</v>
      </c>
      <c r="E271" s="169" t="s">
        <v>425</v>
      </c>
      <c r="F271" s="170" t="s">
        <v>426</v>
      </c>
      <c r="G271" s="171" t="s">
        <v>168</v>
      </c>
      <c r="H271" s="172">
        <v>91.718000000000004</v>
      </c>
      <c r="I271" s="173"/>
      <c r="J271" s="174">
        <f>ROUND(I271*H271,2)</f>
        <v>0</v>
      </c>
      <c r="K271" s="170" t="s">
        <v>139</v>
      </c>
      <c r="L271" s="39"/>
      <c r="M271" s="175" t="s">
        <v>1</v>
      </c>
      <c r="N271" s="176" t="s">
        <v>43</v>
      </c>
      <c r="O271" s="77"/>
      <c r="P271" s="177">
        <f>O271*H271</f>
        <v>0</v>
      </c>
      <c r="Q271" s="177">
        <v>0.14041999999999999</v>
      </c>
      <c r="R271" s="177">
        <f>Q271*H271</f>
        <v>12.879041559999999</v>
      </c>
      <c r="S271" s="177">
        <v>0</v>
      </c>
      <c r="T271" s="178">
        <f>S271*H271</f>
        <v>0</v>
      </c>
      <c r="U271" s="38"/>
      <c r="V271" s="38"/>
      <c r="W271" s="38"/>
      <c r="X271" s="38"/>
      <c r="Y271" s="38"/>
      <c r="Z271" s="38"/>
      <c r="AA271" s="38"/>
      <c r="AB271" s="38"/>
      <c r="AC271" s="38"/>
      <c r="AD271" s="38"/>
      <c r="AE271" s="38"/>
      <c r="AR271" s="179" t="s">
        <v>140</v>
      </c>
      <c r="AT271" s="179" t="s">
        <v>135</v>
      </c>
      <c r="AU271" s="179" t="s">
        <v>88</v>
      </c>
      <c r="AY271" s="19" t="s">
        <v>133</v>
      </c>
      <c r="BE271" s="180">
        <f>IF(N271="základní",J271,0)</f>
        <v>0</v>
      </c>
      <c r="BF271" s="180">
        <f>IF(N271="snížená",J271,0)</f>
        <v>0</v>
      </c>
      <c r="BG271" s="180">
        <f>IF(N271="zákl. přenesená",J271,0)</f>
        <v>0</v>
      </c>
      <c r="BH271" s="180">
        <f>IF(N271="sníž. přenesená",J271,0)</f>
        <v>0</v>
      </c>
      <c r="BI271" s="180">
        <f>IF(N271="nulová",J271,0)</f>
        <v>0</v>
      </c>
      <c r="BJ271" s="19" t="s">
        <v>86</v>
      </c>
      <c r="BK271" s="180">
        <f>ROUND(I271*H271,2)</f>
        <v>0</v>
      </c>
      <c r="BL271" s="19" t="s">
        <v>140</v>
      </c>
      <c r="BM271" s="179" t="s">
        <v>427</v>
      </c>
    </row>
    <row r="272" s="13" customFormat="1">
      <c r="A272" s="13"/>
      <c r="B272" s="181"/>
      <c r="C272" s="13"/>
      <c r="D272" s="182" t="s">
        <v>142</v>
      </c>
      <c r="E272" s="183" t="s">
        <v>1</v>
      </c>
      <c r="F272" s="184" t="s">
        <v>428</v>
      </c>
      <c r="G272" s="13"/>
      <c r="H272" s="185">
        <v>91.718000000000004</v>
      </c>
      <c r="I272" s="186"/>
      <c r="J272" s="13"/>
      <c r="K272" s="13"/>
      <c r="L272" s="181"/>
      <c r="M272" s="187"/>
      <c r="N272" s="188"/>
      <c r="O272" s="188"/>
      <c r="P272" s="188"/>
      <c r="Q272" s="188"/>
      <c r="R272" s="188"/>
      <c r="S272" s="188"/>
      <c r="T272" s="189"/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  <c r="AE272" s="13"/>
      <c r="AT272" s="183" t="s">
        <v>142</v>
      </c>
      <c r="AU272" s="183" t="s">
        <v>88</v>
      </c>
      <c r="AV272" s="13" t="s">
        <v>88</v>
      </c>
      <c r="AW272" s="13" t="s">
        <v>34</v>
      </c>
      <c r="AX272" s="13" t="s">
        <v>86</v>
      </c>
      <c r="AY272" s="183" t="s">
        <v>133</v>
      </c>
    </row>
    <row r="273" s="2" customFormat="1" ht="16.5" customHeight="1">
      <c r="A273" s="38"/>
      <c r="B273" s="167"/>
      <c r="C273" s="213" t="s">
        <v>429</v>
      </c>
      <c r="D273" s="213" t="s">
        <v>247</v>
      </c>
      <c r="E273" s="214" t="s">
        <v>430</v>
      </c>
      <c r="F273" s="215" t="s">
        <v>431</v>
      </c>
      <c r="G273" s="216" t="s">
        <v>168</v>
      </c>
      <c r="H273" s="217">
        <v>96.304000000000002</v>
      </c>
      <c r="I273" s="218"/>
      <c r="J273" s="219">
        <f>ROUND(I273*H273,2)</f>
        <v>0</v>
      </c>
      <c r="K273" s="215" t="s">
        <v>139</v>
      </c>
      <c r="L273" s="220"/>
      <c r="M273" s="221" t="s">
        <v>1</v>
      </c>
      <c r="N273" s="222" t="s">
        <v>43</v>
      </c>
      <c r="O273" s="77"/>
      <c r="P273" s="177">
        <f>O273*H273</f>
        <v>0</v>
      </c>
      <c r="Q273" s="177">
        <v>0.056120000000000003</v>
      </c>
      <c r="R273" s="177">
        <f>Q273*H273</f>
        <v>5.4045804800000008</v>
      </c>
      <c r="S273" s="177">
        <v>0</v>
      </c>
      <c r="T273" s="178">
        <f>S273*H273</f>
        <v>0</v>
      </c>
      <c r="U273" s="38"/>
      <c r="V273" s="38"/>
      <c r="W273" s="38"/>
      <c r="X273" s="38"/>
      <c r="Y273" s="38"/>
      <c r="Z273" s="38"/>
      <c r="AA273" s="38"/>
      <c r="AB273" s="38"/>
      <c r="AC273" s="38"/>
      <c r="AD273" s="38"/>
      <c r="AE273" s="38"/>
      <c r="AR273" s="179" t="s">
        <v>171</v>
      </c>
      <c r="AT273" s="179" t="s">
        <v>247</v>
      </c>
      <c r="AU273" s="179" t="s">
        <v>88</v>
      </c>
      <c r="AY273" s="19" t="s">
        <v>133</v>
      </c>
      <c r="BE273" s="180">
        <f>IF(N273="základní",J273,0)</f>
        <v>0</v>
      </c>
      <c r="BF273" s="180">
        <f>IF(N273="snížená",J273,0)</f>
        <v>0</v>
      </c>
      <c r="BG273" s="180">
        <f>IF(N273="zákl. přenesená",J273,0)</f>
        <v>0</v>
      </c>
      <c r="BH273" s="180">
        <f>IF(N273="sníž. přenesená",J273,0)</f>
        <v>0</v>
      </c>
      <c r="BI273" s="180">
        <f>IF(N273="nulová",J273,0)</f>
        <v>0</v>
      </c>
      <c r="BJ273" s="19" t="s">
        <v>86</v>
      </c>
      <c r="BK273" s="180">
        <f>ROUND(I273*H273,2)</f>
        <v>0</v>
      </c>
      <c r="BL273" s="19" t="s">
        <v>140</v>
      </c>
      <c r="BM273" s="179" t="s">
        <v>432</v>
      </c>
    </row>
    <row r="274" s="13" customFormat="1">
      <c r="A274" s="13"/>
      <c r="B274" s="181"/>
      <c r="C274" s="13"/>
      <c r="D274" s="182" t="s">
        <v>142</v>
      </c>
      <c r="E274" s="183" t="s">
        <v>1</v>
      </c>
      <c r="F274" s="184" t="s">
        <v>433</v>
      </c>
      <c r="G274" s="13"/>
      <c r="H274" s="185">
        <v>96.304000000000002</v>
      </c>
      <c r="I274" s="186"/>
      <c r="J274" s="13"/>
      <c r="K274" s="13"/>
      <c r="L274" s="181"/>
      <c r="M274" s="187"/>
      <c r="N274" s="188"/>
      <c r="O274" s="188"/>
      <c r="P274" s="188"/>
      <c r="Q274" s="188"/>
      <c r="R274" s="188"/>
      <c r="S274" s="188"/>
      <c r="T274" s="189"/>
      <c r="U274" s="13"/>
      <c r="V274" s="13"/>
      <c r="W274" s="13"/>
      <c r="X274" s="13"/>
      <c r="Y274" s="13"/>
      <c r="Z274" s="13"/>
      <c r="AA274" s="13"/>
      <c r="AB274" s="13"/>
      <c r="AC274" s="13"/>
      <c r="AD274" s="13"/>
      <c r="AE274" s="13"/>
      <c r="AT274" s="183" t="s">
        <v>142</v>
      </c>
      <c r="AU274" s="183" t="s">
        <v>88</v>
      </c>
      <c r="AV274" s="13" t="s">
        <v>88</v>
      </c>
      <c r="AW274" s="13" t="s">
        <v>34</v>
      </c>
      <c r="AX274" s="13" t="s">
        <v>86</v>
      </c>
      <c r="AY274" s="183" t="s">
        <v>133</v>
      </c>
    </row>
    <row r="275" s="2" customFormat="1" ht="24.15" customHeight="1">
      <c r="A275" s="38"/>
      <c r="B275" s="167"/>
      <c r="C275" s="168" t="s">
        <v>434</v>
      </c>
      <c r="D275" s="168" t="s">
        <v>135</v>
      </c>
      <c r="E275" s="169" t="s">
        <v>435</v>
      </c>
      <c r="F275" s="170" t="s">
        <v>436</v>
      </c>
      <c r="G275" s="171" t="s">
        <v>168</v>
      </c>
      <c r="H275" s="172">
        <v>6.9080000000000004</v>
      </c>
      <c r="I275" s="173"/>
      <c r="J275" s="174">
        <f>ROUND(I275*H275,2)</f>
        <v>0</v>
      </c>
      <c r="K275" s="170" t="s">
        <v>139</v>
      </c>
      <c r="L275" s="39"/>
      <c r="M275" s="175" t="s">
        <v>1</v>
      </c>
      <c r="N275" s="176" t="s">
        <v>43</v>
      </c>
      <c r="O275" s="77"/>
      <c r="P275" s="177">
        <f>O275*H275</f>
        <v>0</v>
      </c>
      <c r="Q275" s="177">
        <v>0</v>
      </c>
      <c r="R275" s="177">
        <f>Q275*H275</f>
        <v>0</v>
      </c>
      <c r="S275" s="177">
        <v>0</v>
      </c>
      <c r="T275" s="178">
        <f>S275*H275</f>
        <v>0</v>
      </c>
      <c r="U275" s="38"/>
      <c r="V275" s="38"/>
      <c r="W275" s="38"/>
      <c r="X275" s="38"/>
      <c r="Y275" s="38"/>
      <c r="Z275" s="38"/>
      <c r="AA275" s="38"/>
      <c r="AB275" s="38"/>
      <c r="AC275" s="38"/>
      <c r="AD275" s="38"/>
      <c r="AE275" s="38"/>
      <c r="AR275" s="179" t="s">
        <v>140</v>
      </c>
      <c r="AT275" s="179" t="s">
        <v>135</v>
      </c>
      <c r="AU275" s="179" t="s">
        <v>88</v>
      </c>
      <c r="AY275" s="19" t="s">
        <v>133</v>
      </c>
      <c r="BE275" s="180">
        <f>IF(N275="základní",J275,0)</f>
        <v>0</v>
      </c>
      <c r="BF275" s="180">
        <f>IF(N275="snížená",J275,0)</f>
        <v>0</v>
      </c>
      <c r="BG275" s="180">
        <f>IF(N275="zákl. přenesená",J275,0)</f>
        <v>0</v>
      </c>
      <c r="BH275" s="180">
        <f>IF(N275="sníž. přenesená",J275,0)</f>
        <v>0</v>
      </c>
      <c r="BI275" s="180">
        <f>IF(N275="nulová",J275,0)</f>
        <v>0</v>
      </c>
      <c r="BJ275" s="19" t="s">
        <v>86</v>
      </c>
      <c r="BK275" s="180">
        <f>ROUND(I275*H275,2)</f>
        <v>0</v>
      </c>
      <c r="BL275" s="19" t="s">
        <v>140</v>
      </c>
      <c r="BM275" s="179" t="s">
        <v>437</v>
      </c>
    </row>
    <row r="276" s="13" customFormat="1">
      <c r="A276" s="13"/>
      <c r="B276" s="181"/>
      <c r="C276" s="13"/>
      <c r="D276" s="182" t="s">
        <v>142</v>
      </c>
      <c r="E276" s="183" t="s">
        <v>1</v>
      </c>
      <c r="F276" s="184" t="s">
        <v>438</v>
      </c>
      <c r="G276" s="13"/>
      <c r="H276" s="185">
        <v>6.9080000000000004</v>
      </c>
      <c r="I276" s="186"/>
      <c r="J276" s="13"/>
      <c r="K276" s="13"/>
      <c r="L276" s="181"/>
      <c r="M276" s="187"/>
      <c r="N276" s="188"/>
      <c r="O276" s="188"/>
      <c r="P276" s="188"/>
      <c r="Q276" s="188"/>
      <c r="R276" s="188"/>
      <c r="S276" s="188"/>
      <c r="T276" s="189"/>
      <c r="U276" s="13"/>
      <c r="V276" s="13"/>
      <c r="W276" s="13"/>
      <c r="X276" s="13"/>
      <c r="Y276" s="13"/>
      <c r="Z276" s="13"/>
      <c r="AA276" s="13"/>
      <c r="AB276" s="13"/>
      <c r="AC276" s="13"/>
      <c r="AD276" s="13"/>
      <c r="AE276" s="13"/>
      <c r="AT276" s="183" t="s">
        <v>142</v>
      </c>
      <c r="AU276" s="183" t="s">
        <v>88</v>
      </c>
      <c r="AV276" s="13" t="s">
        <v>88</v>
      </c>
      <c r="AW276" s="13" t="s">
        <v>34</v>
      </c>
      <c r="AX276" s="13" t="s">
        <v>86</v>
      </c>
      <c r="AY276" s="183" t="s">
        <v>133</v>
      </c>
    </row>
    <row r="277" s="2" customFormat="1" ht="24.15" customHeight="1">
      <c r="A277" s="38"/>
      <c r="B277" s="167"/>
      <c r="C277" s="168" t="s">
        <v>439</v>
      </c>
      <c r="D277" s="168" t="s">
        <v>135</v>
      </c>
      <c r="E277" s="169" t="s">
        <v>440</v>
      </c>
      <c r="F277" s="170" t="s">
        <v>441</v>
      </c>
      <c r="G277" s="171" t="s">
        <v>203</v>
      </c>
      <c r="H277" s="172">
        <v>4.6660000000000004</v>
      </c>
      <c r="I277" s="173"/>
      <c r="J277" s="174">
        <f>ROUND(I277*H277,2)</f>
        <v>0</v>
      </c>
      <c r="K277" s="170" t="s">
        <v>139</v>
      </c>
      <c r="L277" s="39"/>
      <c r="M277" s="175" t="s">
        <v>1</v>
      </c>
      <c r="N277" s="176" t="s">
        <v>43</v>
      </c>
      <c r="O277" s="77"/>
      <c r="P277" s="177">
        <f>O277*H277</f>
        <v>0</v>
      </c>
      <c r="Q277" s="177">
        <v>2.2563399999999998</v>
      </c>
      <c r="R277" s="177">
        <f>Q277*H277</f>
        <v>10.52808244</v>
      </c>
      <c r="S277" s="177">
        <v>0</v>
      </c>
      <c r="T277" s="178">
        <f>S277*H277</f>
        <v>0</v>
      </c>
      <c r="U277" s="38"/>
      <c r="V277" s="38"/>
      <c r="W277" s="38"/>
      <c r="X277" s="38"/>
      <c r="Y277" s="38"/>
      <c r="Z277" s="38"/>
      <c r="AA277" s="38"/>
      <c r="AB277" s="38"/>
      <c r="AC277" s="38"/>
      <c r="AD277" s="38"/>
      <c r="AE277" s="38"/>
      <c r="AR277" s="179" t="s">
        <v>140</v>
      </c>
      <c r="AT277" s="179" t="s">
        <v>135</v>
      </c>
      <c r="AU277" s="179" t="s">
        <v>88</v>
      </c>
      <c r="AY277" s="19" t="s">
        <v>133</v>
      </c>
      <c r="BE277" s="180">
        <f>IF(N277="základní",J277,0)</f>
        <v>0</v>
      </c>
      <c r="BF277" s="180">
        <f>IF(N277="snížená",J277,0)</f>
        <v>0</v>
      </c>
      <c r="BG277" s="180">
        <f>IF(N277="zákl. přenesená",J277,0)</f>
        <v>0</v>
      </c>
      <c r="BH277" s="180">
        <f>IF(N277="sníž. přenesená",J277,0)</f>
        <v>0</v>
      </c>
      <c r="BI277" s="180">
        <f>IF(N277="nulová",J277,0)</f>
        <v>0</v>
      </c>
      <c r="BJ277" s="19" t="s">
        <v>86</v>
      </c>
      <c r="BK277" s="180">
        <f>ROUND(I277*H277,2)</f>
        <v>0</v>
      </c>
      <c r="BL277" s="19" t="s">
        <v>140</v>
      </c>
      <c r="BM277" s="179" t="s">
        <v>442</v>
      </c>
    </row>
    <row r="278" s="13" customFormat="1">
      <c r="A278" s="13"/>
      <c r="B278" s="181"/>
      <c r="C278" s="13"/>
      <c r="D278" s="182" t="s">
        <v>142</v>
      </c>
      <c r="E278" s="183" t="s">
        <v>1</v>
      </c>
      <c r="F278" s="184" t="s">
        <v>443</v>
      </c>
      <c r="G278" s="13"/>
      <c r="H278" s="185">
        <v>4.6660000000000004</v>
      </c>
      <c r="I278" s="186"/>
      <c r="J278" s="13"/>
      <c r="K278" s="13"/>
      <c r="L278" s="181"/>
      <c r="M278" s="187"/>
      <c r="N278" s="188"/>
      <c r="O278" s="188"/>
      <c r="P278" s="188"/>
      <c r="Q278" s="188"/>
      <c r="R278" s="188"/>
      <c r="S278" s="188"/>
      <c r="T278" s="189"/>
      <c r="U278" s="13"/>
      <c r="V278" s="13"/>
      <c r="W278" s="13"/>
      <c r="X278" s="13"/>
      <c r="Y278" s="13"/>
      <c r="Z278" s="13"/>
      <c r="AA278" s="13"/>
      <c r="AB278" s="13"/>
      <c r="AC278" s="13"/>
      <c r="AD278" s="13"/>
      <c r="AE278" s="13"/>
      <c r="AT278" s="183" t="s">
        <v>142</v>
      </c>
      <c r="AU278" s="183" t="s">
        <v>88</v>
      </c>
      <c r="AV278" s="13" t="s">
        <v>88</v>
      </c>
      <c r="AW278" s="13" t="s">
        <v>34</v>
      </c>
      <c r="AX278" s="13" t="s">
        <v>86</v>
      </c>
      <c r="AY278" s="183" t="s">
        <v>133</v>
      </c>
    </row>
    <row r="279" s="2" customFormat="1" ht="24.15" customHeight="1">
      <c r="A279" s="38"/>
      <c r="B279" s="167"/>
      <c r="C279" s="168" t="s">
        <v>444</v>
      </c>
      <c r="D279" s="168" t="s">
        <v>135</v>
      </c>
      <c r="E279" s="169" t="s">
        <v>445</v>
      </c>
      <c r="F279" s="170" t="s">
        <v>446</v>
      </c>
      <c r="G279" s="171" t="s">
        <v>168</v>
      </c>
      <c r="H279" s="172">
        <v>4.7999999999999998</v>
      </c>
      <c r="I279" s="173"/>
      <c r="J279" s="174">
        <f>ROUND(I279*H279,2)</f>
        <v>0</v>
      </c>
      <c r="K279" s="170" t="s">
        <v>139</v>
      </c>
      <c r="L279" s="39"/>
      <c r="M279" s="175" t="s">
        <v>1</v>
      </c>
      <c r="N279" s="176" t="s">
        <v>43</v>
      </c>
      <c r="O279" s="77"/>
      <c r="P279" s="177">
        <f>O279*H279</f>
        <v>0</v>
      </c>
      <c r="Q279" s="177">
        <v>0</v>
      </c>
      <c r="R279" s="177">
        <f>Q279*H279</f>
        <v>0</v>
      </c>
      <c r="S279" s="177">
        <v>0</v>
      </c>
      <c r="T279" s="178">
        <f>S279*H279</f>
        <v>0</v>
      </c>
      <c r="U279" s="38"/>
      <c r="V279" s="38"/>
      <c r="W279" s="38"/>
      <c r="X279" s="38"/>
      <c r="Y279" s="38"/>
      <c r="Z279" s="38"/>
      <c r="AA279" s="38"/>
      <c r="AB279" s="38"/>
      <c r="AC279" s="38"/>
      <c r="AD279" s="38"/>
      <c r="AE279" s="38"/>
      <c r="AR279" s="179" t="s">
        <v>140</v>
      </c>
      <c r="AT279" s="179" t="s">
        <v>135</v>
      </c>
      <c r="AU279" s="179" t="s">
        <v>88</v>
      </c>
      <c r="AY279" s="19" t="s">
        <v>133</v>
      </c>
      <c r="BE279" s="180">
        <f>IF(N279="základní",J279,0)</f>
        <v>0</v>
      </c>
      <c r="BF279" s="180">
        <f>IF(N279="snížená",J279,0)</f>
        <v>0</v>
      </c>
      <c r="BG279" s="180">
        <f>IF(N279="zákl. přenesená",J279,0)</f>
        <v>0</v>
      </c>
      <c r="BH279" s="180">
        <f>IF(N279="sníž. přenesená",J279,0)</f>
        <v>0</v>
      </c>
      <c r="BI279" s="180">
        <f>IF(N279="nulová",J279,0)</f>
        <v>0</v>
      </c>
      <c r="BJ279" s="19" t="s">
        <v>86</v>
      </c>
      <c r="BK279" s="180">
        <f>ROUND(I279*H279,2)</f>
        <v>0</v>
      </c>
      <c r="BL279" s="19" t="s">
        <v>140</v>
      </c>
      <c r="BM279" s="179" t="s">
        <v>447</v>
      </c>
    </row>
    <row r="280" s="13" customFormat="1">
      <c r="A280" s="13"/>
      <c r="B280" s="181"/>
      <c r="C280" s="13"/>
      <c r="D280" s="182" t="s">
        <v>142</v>
      </c>
      <c r="E280" s="183" t="s">
        <v>1</v>
      </c>
      <c r="F280" s="184" t="s">
        <v>448</v>
      </c>
      <c r="G280" s="13"/>
      <c r="H280" s="185">
        <v>4.7999999999999998</v>
      </c>
      <c r="I280" s="186"/>
      <c r="J280" s="13"/>
      <c r="K280" s="13"/>
      <c r="L280" s="181"/>
      <c r="M280" s="187"/>
      <c r="N280" s="188"/>
      <c r="O280" s="188"/>
      <c r="P280" s="188"/>
      <c r="Q280" s="188"/>
      <c r="R280" s="188"/>
      <c r="S280" s="188"/>
      <c r="T280" s="189"/>
      <c r="U280" s="13"/>
      <c r="V280" s="13"/>
      <c r="W280" s="13"/>
      <c r="X280" s="13"/>
      <c r="Y280" s="13"/>
      <c r="Z280" s="13"/>
      <c r="AA280" s="13"/>
      <c r="AB280" s="13"/>
      <c r="AC280" s="13"/>
      <c r="AD280" s="13"/>
      <c r="AE280" s="13"/>
      <c r="AT280" s="183" t="s">
        <v>142</v>
      </c>
      <c r="AU280" s="183" t="s">
        <v>88</v>
      </c>
      <c r="AV280" s="13" t="s">
        <v>88</v>
      </c>
      <c r="AW280" s="13" t="s">
        <v>34</v>
      </c>
      <c r="AX280" s="13" t="s">
        <v>86</v>
      </c>
      <c r="AY280" s="183" t="s">
        <v>133</v>
      </c>
    </row>
    <row r="281" s="2" customFormat="1" ht="16.5" customHeight="1">
      <c r="A281" s="38"/>
      <c r="B281" s="167"/>
      <c r="C281" s="168" t="s">
        <v>449</v>
      </c>
      <c r="D281" s="168" t="s">
        <v>135</v>
      </c>
      <c r="E281" s="169" t="s">
        <v>450</v>
      </c>
      <c r="F281" s="170" t="s">
        <v>451</v>
      </c>
      <c r="G281" s="171" t="s">
        <v>138</v>
      </c>
      <c r="H281" s="172">
        <v>500</v>
      </c>
      <c r="I281" s="173"/>
      <c r="J281" s="174">
        <f>ROUND(I281*H281,2)</f>
        <v>0</v>
      </c>
      <c r="K281" s="170" t="s">
        <v>139</v>
      </c>
      <c r="L281" s="39"/>
      <c r="M281" s="175" t="s">
        <v>1</v>
      </c>
      <c r="N281" s="176" t="s">
        <v>43</v>
      </c>
      <c r="O281" s="77"/>
      <c r="P281" s="177">
        <f>O281*H281</f>
        <v>0</v>
      </c>
      <c r="Q281" s="177">
        <v>0</v>
      </c>
      <c r="R281" s="177">
        <f>Q281*H281</f>
        <v>0</v>
      </c>
      <c r="S281" s="177">
        <v>0.01</v>
      </c>
      <c r="T281" s="178">
        <f>S281*H281</f>
        <v>5</v>
      </c>
      <c r="U281" s="38"/>
      <c r="V281" s="38"/>
      <c r="W281" s="38"/>
      <c r="X281" s="38"/>
      <c r="Y281" s="38"/>
      <c r="Z281" s="38"/>
      <c r="AA281" s="38"/>
      <c r="AB281" s="38"/>
      <c r="AC281" s="38"/>
      <c r="AD281" s="38"/>
      <c r="AE281" s="38"/>
      <c r="AR281" s="179" t="s">
        <v>140</v>
      </c>
      <c r="AT281" s="179" t="s">
        <v>135</v>
      </c>
      <c r="AU281" s="179" t="s">
        <v>88</v>
      </c>
      <c r="AY281" s="19" t="s">
        <v>133</v>
      </c>
      <c r="BE281" s="180">
        <f>IF(N281="základní",J281,0)</f>
        <v>0</v>
      </c>
      <c r="BF281" s="180">
        <f>IF(N281="snížená",J281,0)</f>
        <v>0</v>
      </c>
      <c r="BG281" s="180">
        <f>IF(N281="zákl. přenesená",J281,0)</f>
        <v>0</v>
      </c>
      <c r="BH281" s="180">
        <f>IF(N281="sníž. přenesená",J281,0)</f>
        <v>0</v>
      </c>
      <c r="BI281" s="180">
        <f>IF(N281="nulová",J281,0)</f>
        <v>0</v>
      </c>
      <c r="BJ281" s="19" t="s">
        <v>86</v>
      </c>
      <c r="BK281" s="180">
        <f>ROUND(I281*H281,2)</f>
        <v>0</v>
      </c>
      <c r="BL281" s="19" t="s">
        <v>140</v>
      </c>
      <c r="BM281" s="179" t="s">
        <v>452</v>
      </c>
    </row>
    <row r="282" s="13" customFormat="1">
      <c r="A282" s="13"/>
      <c r="B282" s="181"/>
      <c r="C282" s="13"/>
      <c r="D282" s="182" t="s">
        <v>142</v>
      </c>
      <c r="E282" s="183" t="s">
        <v>1</v>
      </c>
      <c r="F282" s="184" t="s">
        <v>453</v>
      </c>
      <c r="G282" s="13"/>
      <c r="H282" s="185">
        <v>500</v>
      </c>
      <c r="I282" s="186"/>
      <c r="J282" s="13"/>
      <c r="K282" s="13"/>
      <c r="L282" s="181"/>
      <c r="M282" s="187"/>
      <c r="N282" s="188"/>
      <c r="O282" s="188"/>
      <c r="P282" s="188"/>
      <c r="Q282" s="188"/>
      <c r="R282" s="188"/>
      <c r="S282" s="188"/>
      <c r="T282" s="189"/>
      <c r="U282" s="13"/>
      <c r="V282" s="13"/>
      <c r="W282" s="13"/>
      <c r="X282" s="13"/>
      <c r="Y282" s="13"/>
      <c r="Z282" s="13"/>
      <c r="AA282" s="13"/>
      <c r="AB282" s="13"/>
      <c r="AC282" s="13"/>
      <c r="AD282" s="13"/>
      <c r="AE282" s="13"/>
      <c r="AT282" s="183" t="s">
        <v>142</v>
      </c>
      <c r="AU282" s="183" t="s">
        <v>88</v>
      </c>
      <c r="AV282" s="13" t="s">
        <v>88</v>
      </c>
      <c r="AW282" s="13" t="s">
        <v>34</v>
      </c>
      <c r="AX282" s="13" t="s">
        <v>86</v>
      </c>
      <c r="AY282" s="183" t="s">
        <v>133</v>
      </c>
    </row>
    <row r="283" s="2" customFormat="1" ht="24.15" customHeight="1">
      <c r="A283" s="38"/>
      <c r="B283" s="167"/>
      <c r="C283" s="168" t="s">
        <v>454</v>
      </c>
      <c r="D283" s="168" t="s">
        <v>135</v>
      </c>
      <c r="E283" s="169" t="s">
        <v>455</v>
      </c>
      <c r="F283" s="170" t="s">
        <v>456</v>
      </c>
      <c r="G283" s="171" t="s">
        <v>138</v>
      </c>
      <c r="H283" s="172">
        <v>500</v>
      </c>
      <c r="I283" s="173"/>
      <c r="J283" s="174">
        <f>ROUND(I283*H283,2)</f>
        <v>0</v>
      </c>
      <c r="K283" s="170" t="s">
        <v>139</v>
      </c>
      <c r="L283" s="39"/>
      <c r="M283" s="175" t="s">
        <v>1</v>
      </c>
      <c r="N283" s="176" t="s">
        <v>43</v>
      </c>
      <c r="O283" s="77"/>
      <c r="P283" s="177">
        <f>O283*H283</f>
        <v>0</v>
      </c>
      <c r="Q283" s="177">
        <v>0</v>
      </c>
      <c r="R283" s="177">
        <f>Q283*H283</f>
        <v>0</v>
      </c>
      <c r="S283" s="177">
        <v>0.02</v>
      </c>
      <c r="T283" s="178">
        <f>S283*H283</f>
        <v>10</v>
      </c>
      <c r="U283" s="38"/>
      <c r="V283" s="38"/>
      <c r="W283" s="38"/>
      <c r="X283" s="38"/>
      <c r="Y283" s="38"/>
      <c r="Z283" s="38"/>
      <c r="AA283" s="38"/>
      <c r="AB283" s="38"/>
      <c r="AC283" s="38"/>
      <c r="AD283" s="38"/>
      <c r="AE283" s="38"/>
      <c r="AR283" s="179" t="s">
        <v>140</v>
      </c>
      <c r="AT283" s="179" t="s">
        <v>135</v>
      </c>
      <c r="AU283" s="179" t="s">
        <v>88</v>
      </c>
      <c r="AY283" s="19" t="s">
        <v>133</v>
      </c>
      <c r="BE283" s="180">
        <f>IF(N283="základní",J283,0)</f>
        <v>0</v>
      </c>
      <c r="BF283" s="180">
        <f>IF(N283="snížená",J283,0)</f>
        <v>0</v>
      </c>
      <c r="BG283" s="180">
        <f>IF(N283="zákl. přenesená",J283,0)</f>
        <v>0</v>
      </c>
      <c r="BH283" s="180">
        <f>IF(N283="sníž. přenesená",J283,0)</f>
        <v>0</v>
      </c>
      <c r="BI283" s="180">
        <f>IF(N283="nulová",J283,0)</f>
        <v>0</v>
      </c>
      <c r="BJ283" s="19" t="s">
        <v>86</v>
      </c>
      <c r="BK283" s="180">
        <f>ROUND(I283*H283,2)</f>
        <v>0</v>
      </c>
      <c r="BL283" s="19" t="s">
        <v>140</v>
      </c>
      <c r="BM283" s="179" t="s">
        <v>457</v>
      </c>
    </row>
    <row r="284" s="13" customFormat="1">
      <c r="A284" s="13"/>
      <c r="B284" s="181"/>
      <c r="C284" s="13"/>
      <c r="D284" s="182" t="s">
        <v>142</v>
      </c>
      <c r="E284" s="183" t="s">
        <v>1</v>
      </c>
      <c r="F284" s="184" t="s">
        <v>453</v>
      </c>
      <c r="G284" s="13"/>
      <c r="H284" s="185">
        <v>500</v>
      </c>
      <c r="I284" s="186"/>
      <c r="J284" s="13"/>
      <c r="K284" s="13"/>
      <c r="L284" s="181"/>
      <c r="M284" s="187"/>
      <c r="N284" s="188"/>
      <c r="O284" s="188"/>
      <c r="P284" s="188"/>
      <c r="Q284" s="188"/>
      <c r="R284" s="188"/>
      <c r="S284" s="188"/>
      <c r="T284" s="189"/>
      <c r="U284" s="13"/>
      <c r="V284" s="13"/>
      <c r="W284" s="13"/>
      <c r="X284" s="13"/>
      <c r="Y284" s="13"/>
      <c r="Z284" s="13"/>
      <c r="AA284" s="13"/>
      <c r="AB284" s="13"/>
      <c r="AC284" s="13"/>
      <c r="AD284" s="13"/>
      <c r="AE284" s="13"/>
      <c r="AT284" s="183" t="s">
        <v>142</v>
      </c>
      <c r="AU284" s="183" t="s">
        <v>88</v>
      </c>
      <c r="AV284" s="13" t="s">
        <v>88</v>
      </c>
      <c r="AW284" s="13" t="s">
        <v>34</v>
      </c>
      <c r="AX284" s="13" t="s">
        <v>86</v>
      </c>
      <c r="AY284" s="183" t="s">
        <v>133</v>
      </c>
    </row>
    <row r="285" s="2" customFormat="1" ht="24.15" customHeight="1">
      <c r="A285" s="38"/>
      <c r="B285" s="167"/>
      <c r="C285" s="168" t="s">
        <v>458</v>
      </c>
      <c r="D285" s="168" t="s">
        <v>135</v>
      </c>
      <c r="E285" s="169" t="s">
        <v>459</v>
      </c>
      <c r="F285" s="170" t="s">
        <v>460</v>
      </c>
      <c r="G285" s="171" t="s">
        <v>307</v>
      </c>
      <c r="H285" s="172">
        <v>70.400000000000006</v>
      </c>
      <c r="I285" s="173"/>
      <c r="J285" s="174">
        <f>ROUND(I285*H285,2)</f>
        <v>0</v>
      </c>
      <c r="K285" s="170" t="s">
        <v>139</v>
      </c>
      <c r="L285" s="39"/>
      <c r="M285" s="175" t="s">
        <v>1</v>
      </c>
      <c r="N285" s="176" t="s">
        <v>43</v>
      </c>
      <c r="O285" s="77"/>
      <c r="P285" s="177">
        <f>O285*H285</f>
        <v>0</v>
      </c>
      <c r="Q285" s="177">
        <v>2.0000000000000002E-05</v>
      </c>
      <c r="R285" s="177">
        <f>Q285*H285</f>
        <v>0.0014080000000000002</v>
      </c>
      <c r="S285" s="177">
        <v>0</v>
      </c>
      <c r="T285" s="178">
        <f>S285*H285</f>
        <v>0</v>
      </c>
      <c r="U285" s="38"/>
      <c r="V285" s="38"/>
      <c r="W285" s="38"/>
      <c r="X285" s="38"/>
      <c r="Y285" s="38"/>
      <c r="Z285" s="38"/>
      <c r="AA285" s="38"/>
      <c r="AB285" s="38"/>
      <c r="AC285" s="38"/>
      <c r="AD285" s="38"/>
      <c r="AE285" s="38"/>
      <c r="AR285" s="179" t="s">
        <v>140</v>
      </c>
      <c r="AT285" s="179" t="s">
        <v>135</v>
      </c>
      <c r="AU285" s="179" t="s">
        <v>88</v>
      </c>
      <c r="AY285" s="19" t="s">
        <v>133</v>
      </c>
      <c r="BE285" s="180">
        <f>IF(N285="základní",J285,0)</f>
        <v>0</v>
      </c>
      <c r="BF285" s="180">
        <f>IF(N285="snížená",J285,0)</f>
        <v>0</v>
      </c>
      <c r="BG285" s="180">
        <f>IF(N285="zákl. přenesená",J285,0)</f>
        <v>0</v>
      </c>
      <c r="BH285" s="180">
        <f>IF(N285="sníž. přenesená",J285,0)</f>
        <v>0</v>
      </c>
      <c r="BI285" s="180">
        <f>IF(N285="nulová",J285,0)</f>
        <v>0</v>
      </c>
      <c r="BJ285" s="19" t="s">
        <v>86</v>
      </c>
      <c r="BK285" s="180">
        <f>ROUND(I285*H285,2)</f>
        <v>0</v>
      </c>
      <c r="BL285" s="19" t="s">
        <v>140</v>
      </c>
      <c r="BM285" s="179" t="s">
        <v>461</v>
      </c>
    </row>
    <row r="286" s="13" customFormat="1">
      <c r="A286" s="13"/>
      <c r="B286" s="181"/>
      <c r="C286" s="13"/>
      <c r="D286" s="182" t="s">
        <v>142</v>
      </c>
      <c r="E286" s="183" t="s">
        <v>1</v>
      </c>
      <c r="F286" s="184" t="s">
        <v>462</v>
      </c>
      <c r="G286" s="13"/>
      <c r="H286" s="185">
        <v>70.400000000000006</v>
      </c>
      <c r="I286" s="186"/>
      <c r="J286" s="13"/>
      <c r="K286" s="13"/>
      <c r="L286" s="181"/>
      <c r="M286" s="187"/>
      <c r="N286" s="188"/>
      <c r="O286" s="188"/>
      <c r="P286" s="188"/>
      <c r="Q286" s="188"/>
      <c r="R286" s="188"/>
      <c r="S286" s="188"/>
      <c r="T286" s="189"/>
      <c r="U286" s="13"/>
      <c r="V286" s="13"/>
      <c r="W286" s="13"/>
      <c r="X286" s="13"/>
      <c r="Y286" s="13"/>
      <c r="Z286" s="13"/>
      <c r="AA286" s="13"/>
      <c r="AB286" s="13"/>
      <c r="AC286" s="13"/>
      <c r="AD286" s="13"/>
      <c r="AE286" s="13"/>
      <c r="AT286" s="183" t="s">
        <v>142</v>
      </c>
      <c r="AU286" s="183" t="s">
        <v>88</v>
      </c>
      <c r="AV286" s="13" t="s">
        <v>88</v>
      </c>
      <c r="AW286" s="13" t="s">
        <v>34</v>
      </c>
      <c r="AX286" s="13" t="s">
        <v>86</v>
      </c>
      <c r="AY286" s="183" t="s">
        <v>133</v>
      </c>
    </row>
    <row r="287" s="2" customFormat="1" ht="16.5" customHeight="1">
      <c r="A287" s="38"/>
      <c r="B287" s="167"/>
      <c r="C287" s="168" t="s">
        <v>463</v>
      </c>
      <c r="D287" s="168" t="s">
        <v>135</v>
      </c>
      <c r="E287" s="169" t="s">
        <v>464</v>
      </c>
      <c r="F287" s="170" t="s">
        <v>465</v>
      </c>
      <c r="G287" s="171" t="s">
        <v>203</v>
      </c>
      <c r="H287" s="172">
        <v>3.1499999999999999</v>
      </c>
      <c r="I287" s="173"/>
      <c r="J287" s="174">
        <f>ROUND(I287*H287,2)</f>
        <v>0</v>
      </c>
      <c r="K287" s="170" t="s">
        <v>139</v>
      </c>
      <c r="L287" s="39"/>
      <c r="M287" s="175" t="s">
        <v>1</v>
      </c>
      <c r="N287" s="176" t="s">
        <v>43</v>
      </c>
      <c r="O287" s="77"/>
      <c r="P287" s="177">
        <f>O287*H287</f>
        <v>0</v>
      </c>
      <c r="Q287" s="177">
        <v>0</v>
      </c>
      <c r="R287" s="177">
        <f>Q287*H287</f>
        <v>0</v>
      </c>
      <c r="S287" s="177">
        <v>2.3999999999999999</v>
      </c>
      <c r="T287" s="178">
        <f>S287*H287</f>
        <v>7.5599999999999996</v>
      </c>
      <c r="U287" s="38"/>
      <c r="V287" s="38"/>
      <c r="W287" s="38"/>
      <c r="X287" s="38"/>
      <c r="Y287" s="38"/>
      <c r="Z287" s="38"/>
      <c r="AA287" s="38"/>
      <c r="AB287" s="38"/>
      <c r="AC287" s="38"/>
      <c r="AD287" s="38"/>
      <c r="AE287" s="38"/>
      <c r="AR287" s="179" t="s">
        <v>140</v>
      </c>
      <c r="AT287" s="179" t="s">
        <v>135</v>
      </c>
      <c r="AU287" s="179" t="s">
        <v>88</v>
      </c>
      <c r="AY287" s="19" t="s">
        <v>133</v>
      </c>
      <c r="BE287" s="180">
        <f>IF(N287="základní",J287,0)</f>
        <v>0</v>
      </c>
      <c r="BF287" s="180">
        <f>IF(N287="snížená",J287,0)</f>
        <v>0</v>
      </c>
      <c r="BG287" s="180">
        <f>IF(N287="zákl. přenesená",J287,0)</f>
        <v>0</v>
      </c>
      <c r="BH287" s="180">
        <f>IF(N287="sníž. přenesená",J287,0)</f>
        <v>0</v>
      </c>
      <c r="BI287" s="180">
        <f>IF(N287="nulová",J287,0)</f>
        <v>0</v>
      </c>
      <c r="BJ287" s="19" t="s">
        <v>86</v>
      </c>
      <c r="BK287" s="180">
        <f>ROUND(I287*H287,2)</f>
        <v>0</v>
      </c>
      <c r="BL287" s="19" t="s">
        <v>140</v>
      </c>
      <c r="BM287" s="179" t="s">
        <v>466</v>
      </c>
    </row>
    <row r="288" s="13" customFormat="1">
      <c r="A288" s="13"/>
      <c r="B288" s="181"/>
      <c r="C288" s="13"/>
      <c r="D288" s="182" t="s">
        <v>142</v>
      </c>
      <c r="E288" s="183" t="s">
        <v>1</v>
      </c>
      <c r="F288" s="184" t="s">
        <v>330</v>
      </c>
      <c r="G288" s="13"/>
      <c r="H288" s="185">
        <v>3.1499999999999999</v>
      </c>
      <c r="I288" s="186"/>
      <c r="J288" s="13"/>
      <c r="K288" s="13"/>
      <c r="L288" s="181"/>
      <c r="M288" s="187"/>
      <c r="N288" s="188"/>
      <c r="O288" s="188"/>
      <c r="P288" s="188"/>
      <c r="Q288" s="188"/>
      <c r="R288" s="188"/>
      <c r="S288" s="188"/>
      <c r="T288" s="189"/>
      <c r="U288" s="13"/>
      <c r="V288" s="13"/>
      <c r="W288" s="13"/>
      <c r="X288" s="13"/>
      <c r="Y288" s="13"/>
      <c r="Z288" s="13"/>
      <c r="AA288" s="13"/>
      <c r="AB288" s="13"/>
      <c r="AC288" s="13"/>
      <c r="AD288" s="13"/>
      <c r="AE288" s="13"/>
      <c r="AT288" s="183" t="s">
        <v>142</v>
      </c>
      <c r="AU288" s="183" t="s">
        <v>88</v>
      </c>
      <c r="AV288" s="13" t="s">
        <v>88</v>
      </c>
      <c r="AW288" s="13" t="s">
        <v>34</v>
      </c>
      <c r="AX288" s="13" t="s">
        <v>86</v>
      </c>
      <c r="AY288" s="183" t="s">
        <v>133</v>
      </c>
    </row>
    <row r="289" s="2" customFormat="1" ht="24.15" customHeight="1">
      <c r="A289" s="38"/>
      <c r="B289" s="167"/>
      <c r="C289" s="168" t="s">
        <v>467</v>
      </c>
      <c r="D289" s="168" t="s">
        <v>135</v>
      </c>
      <c r="E289" s="169" t="s">
        <v>468</v>
      </c>
      <c r="F289" s="170" t="s">
        <v>469</v>
      </c>
      <c r="G289" s="171" t="s">
        <v>307</v>
      </c>
      <c r="H289" s="172">
        <v>1</v>
      </c>
      <c r="I289" s="173"/>
      <c r="J289" s="174">
        <f>ROUND(I289*H289,2)</f>
        <v>0</v>
      </c>
      <c r="K289" s="170" t="s">
        <v>139</v>
      </c>
      <c r="L289" s="39"/>
      <c r="M289" s="175" t="s">
        <v>1</v>
      </c>
      <c r="N289" s="176" t="s">
        <v>43</v>
      </c>
      <c r="O289" s="77"/>
      <c r="P289" s="177">
        <f>O289*H289</f>
        <v>0</v>
      </c>
      <c r="Q289" s="177">
        <v>0</v>
      </c>
      <c r="R289" s="177">
        <f>Q289*H289</f>
        <v>0</v>
      </c>
      <c r="S289" s="177">
        <v>0.074999999999999997</v>
      </c>
      <c r="T289" s="178">
        <f>S289*H289</f>
        <v>0.074999999999999997</v>
      </c>
      <c r="U289" s="38"/>
      <c r="V289" s="38"/>
      <c r="W289" s="38"/>
      <c r="X289" s="38"/>
      <c r="Y289" s="38"/>
      <c r="Z289" s="38"/>
      <c r="AA289" s="38"/>
      <c r="AB289" s="38"/>
      <c r="AC289" s="38"/>
      <c r="AD289" s="38"/>
      <c r="AE289" s="38"/>
      <c r="AR289" s="179" t="s">
        <v>140</v>
      </c>
      <c r="AT289" s="179" t="s">
        <v>135</v>
      </c>
      <c r="AU289" s="179" t="s">
        <v>88</v>
      </c>
      <c r="AY289" s="19" t="s">
        <v>133</v>
      </c>
      <c r="BE289" s="180">
        <f>IF(N289="základní",J289,0)</f>
        <v>0</v>
      </c>
      <c r="BF289" s="180">
        <f>IF(N289="snížená",J289,0)</f>
        <v>0</v>
      </c>
      <c r="BG289" s="180">
        <f>IF(N289="zákl. přenesená",J289,0)</f>
        <v>0</v>
      </c>
      <c r="BH289" s="180">
        <f>IF(N289="sníž. přenesená",J289,0)</f>
        <v>0</v>
      </c>
      <c r="BI289" s="180">
        <f>IF(N289="nulová",J289,0)</f>
        <v>0</v>
      </c>
      <c r="BJ289" s="19" t="s">
        <v>86</v>
      </c>
      <c r="BK289" s="180">
        <f>ROUND(I289*H289,2)</f>
        <v>0</v>
      </c>
      <c r="BL289" s="19" t="s">
        <v>140</v>
      </c>
      <c r="BM289" s="179" t="s">
        <v>470</v>
      </c>
    </row>
    <row r="290" s="2" customFormat="1" ht="21.75" customHeight="1">
      <c r="A290" s="38"/>
      <c r="B290" s="167"/>
      <c r="C290" s="168" t="s">
        <v>471</v>
      </c>
      <c r="D290" s="168" t="s">
        <v>135</v>
      </c>
      <c r="E290" s="169" t="s">
        <v>472</v>
      </c>
      <c r="F290" s="170" t="s">
        <v>473</v>
      </c>
      <c r="G290" s="171" t="s">
        <v>307</v>
      </c>
      <c r="H290" s="172">
        <v>1</v>
      </c>
      <c r="I290" s="173"/>
      <c r="J290" s="174">
        <f>ROUND(I290*H290,2)</f>
        <v>0</v>
      </c>
      <c r="K290" s="170" t="s">
        <v>139</v>
      </c>
      <c r="L290" s="39"/>
      <c r="M290" s="175" t="s">
        <v>1</v>
      </c>
      <c r="N290" s="176" t="s">
        <v>43</v>
      </c>
      <c r="O290" s="77"/>
      <c r="P290" s="177">
        <f>O290*H290</f>
        <v>0</v>
      </c>
      <c r="Q290" s="177">
        <v>0</v>
      </c>
      <c r="R290" s="177">
        <f>Q290*H290</f>
        <v>0</v>
      </c>
      <c r="S290" s="177">
        <v>0.086999999999999994</v>
      </c>
      <c r="T290" s="178">
        <f>S290*H290</f>
        <v>0.086999999999999994</v>
      </c>
      <c r="U290" s="38"/>
      <c r="V290" s="38"/>
      <c r="W290" s="38"/>
      <c r="X290" s="38"/>
      <c r="Y290" s="38"/>
      <c r="Z290" s="38"/>
      <c r="AA290" s="38"/>
      <c r="AB290" s="38"/>
      <c r="AC290" s="38"/>
      <c r="AD290" s="38"/>
      <c r="AE290" s="38"/>
      <c r="AR290" s="179" t="s">
        <v>140</v>
      </c>
      <c r="AT290" s="179" t="s">
        <v>135</v>
      </c>
      <c r="AU290" s="179" t="s">
        <v>88</v>
      </c>
      <c r="AY290" s="19" t="s">
        <v>133</v>
      </c>
      <c r="BE290" s="180">
        <f>IF(N290="základní",J290,0)</f>
        <v>0</v>
      </c>
      <c r="BF290" s="180">
        <f>IF(N290="snížená",J290,0)</f>
        <v>0</v>
      </c>
      <c r="BG290" s="180">
        <f>IF(N290="zákl. přenesená",J290,0)</f>
        <v>0</v>
      </c>
      <c r="BH290" s="180">
        <f>IF(N290="sníž. přenesená",J290,0)</f>
        <v>0</v>
      </c>
      <c r="BI290" s="180">
        <f>IF(N290="nulová",J290,0)</f>
        <v>0</v>
      </c>
      <c r="BJ290" s="19" t="s">
        <v>86</v>
      </c>
      <c r="BK290" s="180">
        <f>ROUND(I290*H290,2)</f>
        <v>0</v>
      </c>
      <c r="BL290" s="19" t="s">
        <v>140</v>
      </c>
      <c r="BM290" s="179" t="s">
        <v>474</v>
      </c>
    </row>
    <row r="291" s="2" customFormat="1" ht="24.15" customHeight="1">
      <c r="A291" s="38"/>
      <c r="B291" s="167"/>
      <c r="C291" s="168" t="s">
        <v>475</v>
      </c>
      <c r="D291" s="168" t="s">
        <v>135</v>
      </c>
      <c r="E291" s="169" t="s">
        <v>476</v>
      </c>
      <c r="F291" s="170" t="s">
        <v>477</v>
      </c>
      <c r="G291" s="171" t="s">
        <v>307</v>
      </c>
      <c r="H291" s="172">
        <v>1</v>
      </c>
      <c r="I291" s="173"/>
      <c r="J291" s="174">
        <f>ROUND(I291*H291,2)</f>
        <v>0</v>
      </c>
      <c r="K291" s="170" t="s">
        <v>1</v>
      </c>
      <c r="L291" s="39"/>
      <c r="M291" s="175" t="s">
        <v>1</v>
      </c>
      <c r="N291" s="176" t="s">
        <v>43</v>
      </c>
      <c r="O291" s="77"/>
      <c r="P291" s="177">
        <f>O291*H291</f>
        <v>0</v>
      </c>
      <c r="Q291" s="177">
        <v>0</v>
      </c>
      <c r="R291" s="177">
        <f>Q291*H291</f>
        <v>0</v>
      </c>
      <c r="S291" s="177">
        <v>0.025000000000000001</v>
      </c>
      <c r="T291" s="178">
        <f>S291*H291</f>
        <v>0.025000000000000001</v>
      </c>
      <c r="U291" s="38"/>
      <c r="V291" s="38"/>
      <c r="W291" s="38"/>
      <c r="X291" s="38"/>
      <c r="Y291" s="38"/>
      <c r="Z291" s="38"/>
      <c r="AA291" s="38"/>
      <c r="AB291" s="38"/>
      <c r="AC291" s="38"/>
      <c r="AD291" s="38"/>
      <c r="AE291" s="38"/>
      <c r="AR291" s="179" t="s">
        <v>140</v>
      </c>
      <c r="AT291" s="179" t="s">
        <v>135</v>
      </c>
      <c r="AU291" s="179" t="s">
        <v>88</v>
      </c>
      <c r="AY291" s="19" t="s">
        <v>133</v>
      </c>
      <c r="BE291" s="180">
        <f>IF(N291="základní",J291,0)</f>
        <v>0</v>
      </c>
      <c r="BF291" s="180">
        <f>IF(N291="snížená",J291,0)</f>
        <v>0</v>
      </c>
      <c r="BG291" s="180">
        <f>IF(N291="zákl. přenesená",J291,0)</f>
        <v>0</v>
      </c>
      <c r="BH291" s="180">
        <f>IF(N291="sníž. přenesená",J291,0)</f>
        <v>0</v>
      </c>
      <c r="BI291" s="180">
        <f>IF(N291="nulová",J291,0)</f>
        <v>0</v>
      </c>
      <c r="BJ291" s="19" t="s">
        <v>86</v>
      </c>
      <c r="BK291" s="180">
        <f>ROUND(I291*H291,2)</f>
        <v>0</v>
      </c>
      <c r="BL291" s="19" t="s">
        <v>140</v>
      </c>
      <c r="BM291" s="179" t="s">
        <v>478</v>
      </c>
    </row>
    <row r="292" s="2" customFormat="1" ht="37.8" customHeight="1">
      <c r="A292" s="38"/>
      <c r="B292" s="167"/>
      <c r="C292" s="168" t="s">
        <v>479</v>
      </c>
      <c r="D292" s="168" t="s">
        <v>135</v>
      </c>
      <c r="E292" s="169" t="s">
        <v>480</v>
      </c>
      <c r="F292" s="170" t="s">
        <v>481</v>
      </c>
      <c r="G292" s="171" t="s">
        <v>307</v>
      </c>
      <c r="H292" s="172">
        <v>3</v>
      </c>
      <c r="I292" s="173"/>
      <c r="J292" s="174">
        <f>ROUND(I292*H292,2)</f>
        <v>0</v>
      </c>
      <c r="K292" s="170" t="s">
        <v>1</v>
      </c>
      <c r="L292" s="39"/>
      <c r="M292" s="175" t="s">
        <v>1</v>
      </c>
      <c r="N292" s="176" t="s">
        <v>43</v>
      </c>
      <c r="O292" s="77"/>
      <c r="P292" s="177">
        <f>O292*H292</f>
        <v>0</v>
      </c>
      <c r="Q292" s="177">
        <v>0</v>
      </c>
      <c r="R292" s="177">
        <f>Q292*H292</f>
        <v>0</v>
      </c>
      <c r="S292" s="177">
        <v>0</v>
      </c>
      <c r="T292" s="178">
        <f>S292*H292</f>
        <v>0</v>
      </c>
      <c r="U292" s="38"/>
      <c r="V292" s="38"/>
      <c r="W292" s="38"/>
      <c r="X292" s="38"/>
      <c r="Y292" s="38"/>
      <c r="Z292" s="38"/>
      <c r="AA292" s="38"/>
      <c r="AB292" s="38"/>
      <c r="AC292" s="38"/>
      <c r="AD292" s="38"/>
      <c r="AE292" s="38"/>
      <c r="AR292" s="179" t="s">
        <v>140</v>
      </c>
      <c r="AT292" s="179" t="s">
        <v>135</v>
      </c>
      <c r="AU292" s="179" t="s">
        <v>88</v>
      </c>
      <c r="AY292" s="19" t="s">
        <v>133</v>
      </c>
      <c r="BE292" s="180">
        <f>IF(N292="základní",J292,0)</f>
        <v>0</v>
      </c>
      <c r="BF292" s="180">
        <f>IF(N292="snížená",J292,0)</f>
        <v>0</v>
      </c>
      <c r="BG292" s="180">
        <f>IF(N292="zákl. přenesená",J292,0)</f>
        <v>0</v>
      </c>
      <c r="BH292" s="180">
        <f>IF(N292="sníž. přenesená",J292,0)</f>
        <v>0</v>
      </c>
      <c r="BI292" s="180">
        <f>IF(N292="nulová",J292,0)</f>
        <v>0</v>
      </c>
      <c r="BJ292" s="19" t="s">
        <v>86</v>
      </c>
      <c r="BK292" s="180">
        <f>ROUND(I292*H292,2)</f>
        <v>0</v>
      </c>
      <c r="BL292" s="19" t="s">
        <v>140</v>
      </c>
      <c r="BM292" s="179" t="s">
        <v>482</v>
      </c>
    </row>
    <row r="293" s="13" customFormat="1">
      <c r="A293" s="13"/>
      <c r="B293" s="181"/>
      <c r="C293" s="13"/>
      <c r="D293" s="182" t="s">
        <v>142</v>
      </c>
      <c r="E293" s="183" t="s">
        <v>1</v>
      </c>
      <c r="F293" s="184" t="s">
        <v>148</v>
      </c>
      <c r="G293" s="13"/>
      <c r="H293" s="185">
        <v>3</v>
      </c>
      <c r="I293" s="186"/>
      <c r="J293" s="13"/>
      <c r="K293" s="13"/>
      <c r="L293" s="181"/>
      <c r="M293" s="187"/>
      <c r="N293" s="188"/>
      <c r="O293" s="188"/>
      <c r="P293" s="188"/>
      <c r="Q293" s="188"/>
      <c r="R293" s="188"/>
      <c r="S293" s="188"/>
      <c r="T293" s="189"/>
      <c r="U293" s="13"/>
      <c r="V293" s="13"/>
      <c r="W293" s="13"/>
      <c r="X293" s="13"/>
      <c r="Y293" s="13"/>
      <c r="Z293" s="13"/>
      <c r="AA293" s="13"/>
      <c r="AB293" s="13"/>
      <c r="AC293" s="13"/>
      <c r="AD293" s="13"/>
      <c r="AE293" s="13"/>
      <c r="AT293" s="183" t="s">
        <v>142</v>
      </c>
      <c r="AU293" s="183" t="s">
        <v>88</v>
      </c>
      <c r="AV293" s="13" t="s">
        <v>88</v>
      </c>
      <c r="AW293" s="13" t="s">
        <v>34</v>
      </c>
      <c r="AX293" s="13" t="s">
        <v>86</v>
      </c>
      <c r="AY293" s="183" t="s">
        <v>133</v>
      </c>
    </row>
    <row r="294" s="2" customFormat="1" ht="16.5" customHeight="1">
      <c r="A294" s="38"/>
      <c r="B294" s="167"/>
      <c r="C294" s="168" t="s">
        <v>483</v>
      </c>
      <c r="D294" s="168" t="s">
        <v>135</v>
      </c>
      <c r="E294" s="169" t="s">
        <v>484</v>
      </c>
      <c r="F294" s="170" t="s">
        <v>485</v>
      </c>
      <c r="G294" s="171" t="s">
        <v>307</v>
      </c>
      <c r="H294" s="172">
        <v>1</v>
      </c>
      <c r="I294" s="173"/>
      <c r="J294" s="174">
        <f>ROUND(I294*H294,2)</f>
        <v>0</v>
      </c>
      <c r="K294" s="170" t="s">
        <v>1</v>
      </c>
      <c r="L294" s="39"/>
      <c r="M294" s="175" t="s">
        <v>1</v>
      </c>
      <c r="N294" s="176" t="s">
        <v>43</v>
      </c>
      <c r="O294" s="77"/>
      <c r="P294" s="177">
        <f>O294*H294</f>
        <v>0</v>
      </c>
      <c r="Q294" s="177">
        <v>0</v>
      </c>
      <c r="R294" s="177">
        <f>Q294*H294</f>
        <v>0</v>
      </c>
      <c r="S294" s="177">
        <v>0</v>
      </c>
      <c r="T294" s="178">
        <f>S294*H294</f>
        <v>0</v>
      </c>
      <c r="U294" s="38"/>
      <c r="V294" s="38"/>
      <c r="W294" s="38"/>
      <c r="X294" s="38"/>
      <c r="Y294" s="38"/>
      <c r="Z294" s="38"/>
      <c r="AA294" s="38"/>
      <c r="AB294" s="38"/>
      <c r="AC294" s="38"/>
      <c r="AD294" s="38"/>
      <c r="AE294" s="38"/>
      <c r="AR294" s="179" t="s">
        <v>140</v>
      </c>
      <c r="AT294" s="179" t="s">
        <v>135</v>
      </c>
      <c r="AU294" s="179" t="s">
        <v>88</v>
      </c>
      <c r="AY294" s="19" t="s">
        <v>133</v>
      </c>
      <c r="BE294" s="180">
        <f>IF(N294="základní",J294,0)</f>
        <v>0</v>
      </c>
      <c r="BF294" s="180">
        <f>IF(N294="snížená",J294,0)</f>
        <v>0</v>
      </c>
      <c r="BG294" s="180">
        <f>IF(N294="zákl. přenesená",J294,0)</f>
        <v>0</v>
      </c>
      <c r="BH294" s="180">
        <f>IF(N294="sníž. přenesená",J294,0)</f>
        <v>0</v>
      </c>
      <c r="BI294" s="180">
        <f>IF(N294="nulová",J294,0)</f>
        <v>0</v>
      </c>
      <c r="BJ294" s="19" t="s">
        <v>86</v>
      </c>
      <c r="BK294" s="180">
        <f>ROUND(I294*H294,2)</f>
        <v>0</v>
      </c>
      <c r="BL294" s="19" t="s">
        <v>140</v>
      </c>
      <c r="BM294" s="179" t="s">
        <v>486</v>
      </c>
    </row>
    <row r="295" s="13" customFormat="1">
      <c r="A295" s="13"/>
      <c r="B295" s="181"/>
      <c r="C295" s="13"/>
      <c r="D295" s="182" t="s">
        <v>142</v>
      </c>
      <c r="E295" s="183" t="s">
        <v>1</v>
      </c>
      <c r="F295" s="184" t="s">
        <v>86</v>
      </c>
      <c r="G295" s="13"/>
      <c r="H295" s="185">
        <v>1</v>
      </c>
      <c r="I295" s="186"/>
      <c r="J295" s="13"/>
      <c r="K295" s="13"/>
      <c r="L295" s="181"/>
      <c r="M295" s="187"/>
      <c r="N295" s="188"/>
      <c r="O295" s="188"/>
      <c r="P295" s="188"/>
      <c r="Q295" s="188"/>
      <c r="R295" s="188"/>
      <c r="S295" s="188"/>
      <c r="T295" s="189"/>
      <c r="U295" s="13"/>
      <c r="V295" s="13"/>
      <c r="W295" s="13"/>
      <c r="X295" s="13"/>
      <c r="Y295" s="13"/>
      <c r="Z295" s="13"/>
      <c r="AA295" s="13"/>
      <c r="AB295" s="13"/>
      <c r="AC295" s="13"/>
      <c r="AD295" s="13"/>
      <c r="AE295" s="13"/>
      <c r="AT295" s="183" t="s">
        <v>142</v>
      </c>
      <c r="AU295" s="183" t="s">
        <v>88</v>
      </c>
      <c r="AV295" s="13" t="s">
        <v>88</v>
      </c>
      <c r="AW295" s="13" t="s">
        <v>34</v>
      </c>
      <c r="AX295" s="13" t="s">
        <v>86</v>
      </c>
      <c r="AY295" s="183" t="s">
        <v>133</v>
      </c>
    </row>
    <row r="296" s="2" customFormat="1" ht="21.75" customHeight="1">
      <c r="A296" s="38"/>
      <c r="B296" s="167"/>
      <c r="C296" s="168" t="s">
        <v>487</v>
      </c>
      <c r="D296" s="168" t="s">
        <v>135</v>
      </c>
      <c r="E296" s="169" t="s">
        <v>488</v>
      </c>
      <c r="F296" s="170" t="s">
        <v>489</v>
      </c>
      <c r="G296" s="171" t="s">
        <v>307</v>
      </c>
      <c r="H296" s="172">
        <v>1</v>
      </c>
      <c r="I296" s="173"/>
      <c r="J296" s="174">
        <f>ROUND(I296*H296,2)</f>
        <v>0</v>
      </c>
      <c r="K296" s="170" t="s">
        <v>1</v>
      </c>
      <c r="L296" s="39"/>
      <c r="M296" s="175" t="s">
        <v>1</v>
      </c>
      <c r="N296" s="176" t="s">
        <v>43</v>
      </c>
      <c r="O296" s="77"/>
      <c r="P296" s="177">
        <f>O296*H296</f>
        <v>0</v>
      </c>
      <c r="Q296" s="177">
        <v>0</v>
      </c>
      <c r="R296" s="177">
        <f>Q296*H296</f>
        <v>0</v>
      </c>
      <c r="S296" s="177">
        <v>0</v>
      </c>
      <c r="T296" s="178">
        <f>S296*H296</f>
        <v>0</v>
      </c>
      <c r="U296" s="38"/>
      <c r="V296" s="38"/>
      <c r="W296" s="38"/>
      <c r="X296" s="38"/>
      <c r="Y296" s="38"/>
      <c r="Z296" s="38"/>
      <c r="AA296" s="38"/>
      <c r="AB296" s="38"/>
      <c r="AC296" s="38"/>
      <c r="AD296" s="38"/>
      <c r="AE296" s="38"/>
      <c r="AR296" s="179" t="s">
        <v>140</v>
      </c>
      <c r="AT296" s="179" t="s">
        <v>135</v>
      </c>
      <c r="AU296" s="179" t="s">
        <v>88</v>
      </c>
      <c r="AY296" s="19" t="s">
        <v>133</v>
      </c>
      <c r="BE296" s="180">
        <f>IF(N296="základní",J296,0)</f>
        <v>0</v>
      </c>
      <c r="BF296" s="180">
        <f>IF(N296="snížená",J296,0)</f>
        <v>0</v>
      </c>
      <c r="BG296" s="180">
        <f>IF(N296="zákl. přenesená",J296,0)</f>
        <v>0</v>
      </c>
      <c r="BH296" s="180">
        <f>IF(N296="sníž. přenesená",J296,0)</f>
        <v>0</v>
      </c>
      <c r="BI296" s="180">
        <f>IF(N296="nulová",J296,0)</f>
        <v>0</v>
      </c>
      <c r="BJ296" s="19" t="s">
        <v>86</v>
      </c>
      <c r="BK296" s="180">
        <f>ROUND(I296*H296,2)</f>
        <v>0</v>
      </c>
      <c r="BL296" s="19" t="s">
        <v>140</v>
      </c>
      <c r="BM296" s="179" t="s">
        <v>490</v>
      </c>
    </row>
    <row r="297" s="2" customFormat="1" ht="24.15" customHeight="1">
      <c r="A297" s="38"/>
      <c r="B297" s="167"/>
      <c r="C297" s="168" t="s">
        <v>491</v>
      </c>
      <c r="D297" s="168" t="s">
        <v>135</v>
      </c>
      <c r="E297" s="169" t="s">
        <v>492</v>
      </c>
      <c r="F297" s="170" t="s">
        <v>493</v>
      </c>
      <c r="G297" s="171" t="s">
        <v>392</v>
      </c>
      <c r="H297" s="172">
        <v>3</v>
      </c>
      <c r="I297" s="173"/>
      <c r="J297" s="174">
        <f>ROUND(I297*H297,2)</f>
        <v>0</v>
      </c>
      <c r="K297" s="170" t="s">
        <v>1</v>
      </c>
      <c r="L297" s="39"/>
      <c r="M297" s="175" t="s">
        <v>1</v>
      </c>
      <c r="N297" s="176" t="s">
        <v>43</v>
      </c>
      <c r="O297" s="77"/>
      <c r="P297" s="177">
        <f>O297*H297</f>
        <v>0</v>
      </c>
      <c r="Q297" s="177">
        <v>0</v>
      </c>
      <c r="R297" s="177">
        <f>Q297*H297</f>
        <v>0</v>
      </c>
      <c r="S297" s="177">
        <v>0</v>
      </c>
      <c r="T297" s="178">
        <f>S297*H297</f>
        <v>0</v>
      </c>
      <c r="U297" s="38"/>
      <c r="V297" s="38"/>
      <c r="W297" s="38"/>
      <c r="X297" s="38"/>
      <c r="Y297" s="38"/>
      <c r="Z297" s="38"/>
      <c r="AA297" s="38"/>
      <c r="AB297" s="38"/>
      <c r="AC297" s="38"/>
      <c r="AD297" s="38"/>
      <c r="AE297" s="38"/>
      <c r="AR297" s="179" t="s">
        <v>140</v>
      </c>
      <c r="AT297" s="179" t="s">
        <v>135</v>
      </c>
      <c r="AU297" s="179" t="s">
        <v>88</v>
      </c>
      <c r="AY297" s="19" t="s">
        <v>133</v>
      </c>
      <c r="BE297" s="180">
        <f>IF(N297="základní",J297,0)</f>
        <v>0</v>
      </c>
      <c r="BF297" s="180">
        <f>IF(N297="snížená",J297,0)</f>
        <v>0</v>
      </c>
      <c r="BG297" s="180">
        <f>IF(N297="zákl. přenesená",J297,0)</f>
        <v>0</v>
      </c>
      <c r="BH297" s="180">
        <f>IF(N297="sníž. přenesená",J297,0)</f>
        <v>0</v>
      </c>
      <c r="BI297" s="180">
        <f>IF(N297="nulová",J297,0)</f>
        <v>0</v>
      </c>
      <c r="BJ297" s="19" t="s">
        <v>86</v>
      </c>
      <c r="BK297" s="180">
        <f>ROUND(I297*H297,2)</f>
        <v>0</v>
      </c>
      <c r="BL297" s="19" t="s">
        <v>140</v>
      </c>
      <c r="BM297" s="179" t="s">
        <v>494</v>
      </c>
    </row>
    <row r="298" s="13" customFormat="1">
      <c r="A298" s="13"/>
      <c r="B298" s="181"/>
      <c r="C298" s="13"/>
      <c r="D298" s="182" t="s">
        <v>142</v>
      </c>
      <c r="E298" s="183" t="s">
        <v>1</v>
      </c>
      <c r="F298" s="184" t="s">
        <v>148</v>
      </c>
      <c r="G298" s="13"/>
      <c r="H298" s="185">
        <v>3</v>
      </c>
      <c r="I298" s="186"/>
      <c r="J298" s="13"/>
      <c r="K298" s="13"/>
      <c r="L298" s="181"/>
      <c r="M298" s="187"/>
      <c r="N298" s="188"/>
      <c r="O298" s="188"/>
      <c r="P298" s="188"/>
      <c r="Q298" s="188"/>
      <c r="R298" s="188"/>
      <c r="S298" s="188"/>
      <c r="T298" s="189"/>
      <c r="U298" s="13"/>
      <c r="V298" s="13"/>
      <c r="W298" s="13"/>
      <c r="X298" s="13"/>
      <c r="Y298" s="13"/>
      <c r="Z298" s="13"/>
      <c r="AA298" s="13"/>
      <c r="AB298" s="13"/>
      <c r="AC298" s="13"/>
      <c r="AD298" s="13"/>
      <c r="AE298" s="13"/>
      <c r="AT298" s="183" t="s">
        <v>142</v>
      </c>
      <c r="AU298" s="183" t="s">
        <v>88</v>
      </c>
      <c r="AV298" s="13" t="s">
        <v>88</v>
      </c>
      <c r="AW298" s="13" t="s">
        <v>34</v>
      </c>
      <c r="AX298" s="13" t="s">
        <v>86</v>
      </c>
      <c r="AY298" s="183" t="s">
        <v>133</v>
      </c>
    </row>
    <row r="299" s="2" customFormat="1" ht="16.5" customHeight="1">
      <c r="A299" s="38"/>
      <c r="B299" s="167"/>
      <c r="C299" s="168" t="s">
        <v>495</v>
      </c>
      <c r="D299" s="168" t="s">
        <v>135</v>
      </c>
      <c r="E299" s="169" t="s">
        <v>496</v>
      </c>
      <c r="F299" s="170" t="s">
        <v>497</v>
      </c>
      <c r="G299" s="171" t="s">
        <v>168</v>
      </c>
      <c r="H299" s="172">
        <v>5.2000000000000002</v>
      </c>
      <c r="I299" s="173"/>
      <c r="J299" s="174">
        <f>ROUND(I299*H299,2)</f>
        <v>0</v>
      </c>
      <c r="K299" s="170" t="s">
        <v>1</v>
      </c>
      <c r="L299" s="39"/>
      <c r="M299" s="175" t="s">
        <v>1</v>
      </c>
      <c r="N299" s="176" t="s">
        <v>43</v>
      </c>
      <c r="O299" s="77"/>
      <c r="P299" s="177">
        <f>O299*H299</f>
        <v>0</v>
      </c>
      <c r="Q299" s="177">
        <v>0</v>
      </c>
      <c r="R299" s="177">
        <f>Q299*H299</f>
        <v>0</v>
      </c>
      <c r="S299" s="177">
        <v>0</v>
      </c>
      <c r="T299" s="178">
        <f>S299*H299</f>
        <v>0</v>
      </c>
      <c r="U299" s="38"/>
      <c r="V299" s="38"/>
      <c r="W299" s="38"/>
      <c r="X299" s="38"/>
      <c r="Y299" s="38"/>
      <c r="Z299" s="38"/>
      <c r="AA299" s="38"/>
      <c r="AB299" s="38"/>
      <c r="AC299" s="38"/>
      <c r="AD299" s="38"/>
      <c r="AE299" s="38"/>
      <c r="AR299" s="179" t="s">
        <v>140</v>
      </c>
      <c r="AT299" s="179" t="s">
        <v>135</v>
      </c>
      <c r="AU299" s="179" t="s">
        <v>88</v>
      </c>
      <c r="AY299" s="19" t="s">
        <v>133</v>
      </c>
      <c r="BE299" s="180">
        <f>IF(N299="základní",J299,0)</f>
        <v>0</v>
      </c>
      <c r="BF299" s="180">
        <f>IF(N299="snížená",J299,0)</f>
        <v>0</v>
      </c>
      <c r="BG299" s="180">
        <f>IF(N299="zákl. přenesená",J299,0)</f>
        <v>0</v>
      </c>
      <c r="BH299" s="180">
        <f>IF(N299="sníž. přenesená",J299,0)</f>
        <v>0</v>
      </c>
      <c r="BI299" s="180">
        <f>IF(N299="nulová",J299,0)</f>
        <v>0</v>
      </c>
      <c r="BJ299" s="19" t="s">
        <v>86</v>
      </c>
      <c r="BK299" s="180">
        <f>ROUND(I299*H299,2)</f>
        <v>0</v>
      </c>
      <c r="BL299" s="19" t="s">
        <v>140</v>
      </c>
      <c r="BM299" s="179" t="s">
        <v>498</v>
      </c>
    </row>
    <row r="300" s="13" customFormat="1">
      <c r="A300" s="13"/>
      <c r="B300" s="181"/>
      <c r="C300" s="13"/>
      <c r="D300" s="182" t="s">
        <v>142</v>
      </c>
      <c r="E300" s="183" t="s">
        <v>1</v>
      </c>
      <c r="F300" s="184" t="s">
        <v>499</v>
      </c>
      <c r="G300" s="13"/>
      <c r="H300" s="185">
        <v>5.2000000000000002</v>
      </c>
      <c r="I300" s="186"/>
      <c r="J300" s="13"/>
      <c r="K300" s="13"/>
      <c r="L300" s="181"/>
      <c r="M300" s="187"/>
      <c r="N300" s="188"/>
      <c r="O300" s="188"/>
      <c r="P300" s="188"/>
      <c r="Q300" s="188"/>
      <c r="R300" s="188"/>
      <c r="S300" s="188"/>
      <c r="T300" s="189"/>
      <c r="U300" s="13"/>
      <c r="V300" s="13"/>
      <c r="W300" s="13"/>
      <c r="X300" s="13"/>
      <c r="Y300" s="13"/>
      <c r="Z300" s="13"/>
      <c r="AA300" s="13"/>
      <c r="AB300" s="13"/>
      <c r="AC300" s="13"/>
      <c r="AD300" s="13"/>
      <c r="AE300" s="13"/>
      <c r="AT300" s="183" t="s">
        <v>142</v>
      </c>
      <c r="AU300" s="183" t="s">
        <v>88</v>
      </c>
      <c r="AV300" s="13" t="s">
        <v>88</v>
      </c>
      <c r="AW300" s="13" t="s">
        <v>34</v>
      </c>
      <c r="AX300" s="13" t="s">
        <v>86</v>
      </c>
      <c r="AY300" s="183" t="s">
        <v>133</v>
      </c>
    </row>
    <row r="301" s="2" customFormat="1" ht="16.5" customHeight="1">
      <c r="A301" s="38"/>
      <c r="B301" s="167"/>
      <c r="C301" s="168" t="s">
        <v>500</v>
      </c>
      <c r="D301" s="168" t="s">
        <v>135</v>
      </c>
      <c r="E301" s="169" t="s">
        <v>501</v>
      </c>
      <c r="F301" s="170" t="s">
        <v>502</v>
      </c>
      <c r="G301" s="171" t="s">
        <v>307</v>
      </c>
      <c r="H301" s="172">
        <v>2</v>
      </c>
      <c r="I301" s="173"/>
      <c r="J301" s="174">
        <f>ROUND(I301*H301,2)</f>
        <v>0</v>
      </c>
      <c r="K301" s="170" t="s">
        <v>1</v>
      </c>
      <c r="L301" s="39"/>
      <c r="M301" s="175" t="s">
        <v>1</v>
      </c>
      <c r="N301" s="176" t="s">
        <v>43</v>
      </c>
      <c r="O301" s="77"/>
      <c r="P301" s="177">
        <f>O301*H301</f>
        <v>0</v>
      </c>
      <c r="Q301" s="177">
        <v>0</v>
      </c>
      <c r="R301" s="177">
        <f>Q301*H301</f>
        <v>0</v>
      </c>
      <c r="S301" s="177">
        <v>0</v>
      </c>
      <c r="T301" s="178">
        <f>S301*H301</f>
        <v>0</v>
      </c>
      <c r="U301" s="38"/>
      <c r="V301" s="38"/>
      <c r="W301" s="38"/>
      <c r="X301" s="38"/>
      <c r="Y301" s="38"/>
      <c r="Z301" s="38"/>
      <c r="AA301" s="38"/>
      <c r="AB301" s="38"/>
      <c r="AC301" s="38"/>
      <c r="AD301" s="38"/>
      <c r="AE301" s="38"/>
      <c r="AR301" s="179" t="s">
        <v>140</v>
      </c>
      <c r="AT301" s="179" t="s">
        <v>135</v>
      </c>
      <c r="AU301" s="179" t="s">
        <v>88</v>
      </c>
      <c r="AY301" s="19" t="s">
        <v>133</v>
      </c>
      <c r="BE301" s="180">
        <f>IF(N301="základní",J301,0)</f>
        <v>0</v>
      </c>
      <c r="BF301" s="180">
        <f>IF(N301="snížená",J301,0)</f>
        <v>0</v>
      </c>
      <c r="BG301" s="180">
        <f>IF(N301="zákl. přenesená",J301,0)</f>
        <v>0</v>
      </c>
      <c r="BH301" s="180">
        <f>IF(N301="sníž. přenesená",J301,0)</f>
        <v>0</v>
      </c>
      <c r="BI301" s="180">
        <f>IF(N301="nulová",J301,0)</f>
        <v>0</v>
      </c>
      <c r="BJ301" s="19" t="s">
        <v>86</v>
      </c>
      <c r="BK301" s="180">
        <f>ROUND(I301*H301,2)</f>
        <v>0</v>
      </c>
      <c r="BL301" s="19" t="s">
        <v>140</v>
      </c>
      <c r="BM301" s="179" t="s">
        <v>503</v>
      </c>
    </row>
    <row r="302" s="2" customFormat="1" ht="24.15" customHeight="1">
      <c r="A302" s="38"/>
      <c r="B302" s="167"/>
      <c r="C302" s="168" t="s">
        <v>504</v>
      </c>
      <c r="D302" s="168" t="s">
        <v>135</v>
      </c>
      <c r="E302" s="169" t="s">
        <v>505</v>
      </c>
      <c r="F302" s="170" t="s">
        <v>506</v>
      </c>
      <c r="G302" s="171" t="s">
        <v>392</v>
      </c>
      <c r="H302" s="172">
        <v>1</v>
      </c>
      <c r="I302" s="173"/>
      <c r="J302" s="174">
        <f>ROUND(I302*H302,2)</f>
        <v>0</v>
      </c>
      <c r="K302" s="170" t="s">
        <v>1</v>
      </c>
      <c r="L302" s="39"/>
      <c r="M302" s="175" t="s">
        <v>1</v>
      </c>
      <c r="N302" s="176" t="s">
        <v>43</v>
      </c>
      <c r="O302" s="77"/>
      <c r="P302" s="177">
        <f>O302*H302</f>
        <v>0</v>
      </c>
      <c r="Q302" s="177">
        <v>0</v>
      </c>
      <c r="R302" s="177">
        <f>Q302*H302</f>
        <v>0</v>
      </c>
      <c r="S302" s="177">
        <v>0</v>
      </c>
      <c r="T302" s="178">
        <f>S302*H302</f>
        <v>0</v>
      </c>
      <c r="U302" s="38"/>
      <c r="V302" s="38"/>
      <c r="W302" s="38"/>
      <c r="X302" s="38"/>
      <c r="Y302" s="38"/>
      <c r="Z302" s="38"/>
      <c r="AA302" s="38"/>
      <c r="AB302" s="38"/>
      <c r="AC302" s="38"/>
      <c r="AD302" s="38"/>
      <c r="AE302" s="38"/>
      <c r="AR302" s="179" t="s">
        <v>140</v>
      </c>
      <c r="AT302" s="179" t="s">
        <v>135</v>
      </c>
      <c r="AU302" s="179" t="s">
        <v>88</v>
      </c>
      <c r="AY302" s="19" t="s">
        <v>133</v>
      </c>
      <c r="BE302" s="180">
        <f>IF(N302="základní",J302,0)</f>
        <v>0</v>
      </c>
      <c r="BF302" s="180">
        <f>IF(N302="snížená",J302,0)</f>
        <v>0</v>
      </c>
      <c r="BG302" s="180">
        <f>IF(N302="zákl. přenesená",J302,0)</f>
        <v>0</v>
      </c>
      <c r="BH302" s="180">
        <f>IF(N302="sníž. přenesená",J302,0)</f>
        <v>0</v>
      </c>
      <c r="BI302" s="180">
        <f>IF(N302="nulová",J302,0)</f>
        <v>0</v>
      </c>
      <c r="BJ302" s="19" t="s">
        <v>86</v>
      </c>
      <c r="BK302" s="180">
        <f>ROUND(I302*H302,2)</f>
        <v>0</v>
      </c>
      <c r="BL302" s="19" t="s">
        <v>140</v>
      </c>
      <c r="BM302" s="179" t="s">
        <v>507</v>
      </c>
    </row>
    <row r="303" s="2" customFormat="1" ht="16.5" customHeight="1">
      <c r="A303" s="38"/>
      <c r="B303" s="167"/>
      <c r="C303" s="168" t="s">
        <v>508</v>
      </c>
      <c r="D303" s="168" t="s">
        <v>135</v>
      </c>
      <c r="E303" s="169" t="s">
        <v>509</v>
      </c>
      <c r="F303" s="170" t="s">
        <v>510</v>
      </c>
      <c r="G303" s="171" t="s">
        <v>307</v>
      </c>
      <c r="H303" s="172">
        <v>1</v>
      </c>
      <c r="I303" s="173"/>
      <c r="J303" s="174">
        <f>ROUND(I303*H303,2)</f>
        <v>0</v>
      </c>
      <c r="K303" s="170" t="s">
        <v>1</v>
      </c>
      <c r="L303" s="39"/>
      <c r="M303" s="175" t="s">
        <v>1</v>
      </c>
      <c r="N303" s="176" t="s">
        <v>43</v>
      </c>
      <c r="O303" s="77"/>
      <c r="P303" s="177">
        <f>O303*H303</f>
        <v>0</v>
      </c>
      <c r="Q303" s="177">
        <v>0</v>
      </c>
      <c r="R303" s="177">
        <f>Q303*H303</f>
        <v>0</v>
      </c>
      <c r="S303" s="177">
        <v>0</v>
      </c>
      <c r="T303" s="178">
        <f>S303*H303</f>
        <v>0</v>
      </c>
      <c r="U303" s="38"/>
      <c r="V303" s="38"/>
      <c r="W303" s="38"/>
      <c r="X303" s="38"/>
      <c r="Y303" s="38"/>
      <c r="Z303" s="38"/>
      <c r="AA303" s="38"/>
      <c r="AB303" s="38"/>
      <c r="AC303" s="38"/>
      <c r="AD303" s="38"/>
      <c r="AE303" s="38"/>
      <c r="AR303" s="179" t="s">
        <v>140</v>
      </c>
      <c r="AT303" s="179" t="s">
        <v>135</v>
      </c>
      <c r="AU303" s="179" t="s">
        <v>88</v>
      </c>
      <c r="AY303" s="19" t="s">
        <v>133</v>
      </c>
      <c r="BE303" s="180">
        <f>IF(N303="základní",J303,0)</f>
        <v>0</v>
      </c>
      <c r="BF303" s="180">
        <f>IF(N303="snížená",J303,0)</f>
        <v>0</v>
      </c>
      <c r="BG303" s="180">
        <f>IF(N303="zákl. přenesená",J303,0)</f>
        <v>0</v>
      </c>
      <c r="BH303" s="180">
        <f>IF(N303="sníž. přenesená",J303,0)</f>
        <v>0</v>
      </c>
      <c r="BI303" s="180">
        <f>IF(N303="nulová",J303,0)</f>
        <v>0</v>
      </c>
      <c r="BJ303" s="19" t="s">
        <v>86</v>
      </c>
      <c r="BK303" s="180">
        <f>ROUND(I303*H303,2)</f>
        <v>0</v>
      </c>
      <c r="BL303" s="19" t="s">
        <v>140</v>
      </c>
      <c r="BM303" s="179" t="s">
        <v>511</v>
      </c>
    </row>
    <row r="304" s="2" customFormat="1" ht="16.5" customHeight="1">
      <c r="A304" s="38"/>
      <c r="B304" s="167"/>
      <c r="C304" s="168" t="s">
        <v>512</v>
      </c>
      <c r="D304" s="168" t="s">
        <v>135</v>
      </c>
      <c r="E304" s="169" t="s">
        <v>513</v>
      </c>
      <c r="F304" s="170" t="s">
        <v>514</v>
      </c>
      <c r="G304" s="171" t="s">
        <v>168</v>
      </c>
      <c r="H304" s="172">
        <v>50</v>
      </c>
      <c r="I304" s="173"/>
      <c r="J304" s="174">
        <f>ROUND(I304*H304,2)</f>
        <v>0</v>
      </c>
      <c r="K304" s="170" t="s">
        <v>1</v>
      </c>
      <c r="L304" s="39"/>
      <c r="M304" s="175" t="s">
        <v>1</v>
      </c>
      <c r="N304" s="176" t="s">
        <v>43</v>
      </c>
      <c r="O304" s="77"/>
      <c r="P304" s="177">
        <f>O304*H304</f>
        <v>0</v>
      </c>
      <c r="Q304" s="177">
        <v>0</v>
      </c>
      <c r="R304" s="177">
        <f>Q304*H304</f>
        <v>0</v>
      </c>
      <c r="S304" s="177">
        <v>0</v>
      </c>
      <c r="T304" s="178">
        <f>S304*H304</f>
        <v>0</v>
      </c>
      <c r="U304" s="38"/>
      <c r="V304" s="38"/>
      <c r="W304" s="38"/>
      <c r="X304" s="38"/>
      <c r="Y304" s="38"/>
      <c r="Z304" s="38"/>
      <c r="AA304" s="38"/>
      <c r="AB304" s="38"/>
      <c r="AC304" s="38"/>
      <c r="AD304" s="38"/>
      <c r="AE304" s="38"/>
      <c r="AR304" s="179" t="s">
        <v>140</v>
      </c>
      <c r="AT304" s="179" t="s">
        <v>135</v>
      </c>
      <c r="AU304" s="179" t="s">
        <v>88</v>
      </c>
      <c r="AY304" s="19" t="s">
        <v>133</v>
      </c>
      <c r="BE304" s="180">
        <f>IF(N304="základní",J304,0)</f>
        <v>0</v>
      </c>
      <c r="BF304" s="180">
        <f>IF(N304="snížená",J304,0)</f>
        <v>0</v>
      </c>
      <c r="BG304" s="180">
        <f>IF(N304="zákl. přenesená",J304,0)</f>
        <v>0</v>
      </c>
      <c r="BH304" s="180">
        <f>IF(N304="sníž. přenesená",J304,0)</f>
        <v>0</v>
      </c>
      <c r="BI304" s="180">
        <f>IF(N304="nulová",J304,0)</f>
        <v>0</v>
      </c>
      <c r="BJ304" s="19" t="s">
        <v>86</v>
      </c>
      <c r="BK304" s="180">
        <f>ROUND(I304*H304,2)</f>
        <v>0</v>
      </c>
      <c r="BL304" s="19" t="s">
        <v>140</v>
      </c>
      <c r="BM304" s="179" t="s">
        <v>515</v>
      </c>
    </row>
    <row r="305" s="12" customFormat="1" ht="22.8" customHeight="1">
      <c r="A305" s="12"/>
      <c r="B305" s="154"/>
      <c r="C305" s="12"/>
      <c r="D305" s="155" t="s">
        <v>77</v>
      </c>
      <c r="E305" s="165" t="s">
        <v>516</v>
      </c>
      <c r="F305" s="165" t="s">
        <v>517</v>
      </c>
      <c r="G305" s="12"/>
      <c r="H305" s="12"/>
      <c r="I305" s="157"/>
      <c r="J305" s="166">
        <f>BK305</f>
        <v>0</v>
      </c>
      <c r="K305" s="12"/>
      <c r="L305" s="154"/>
      <c r="M305" s="159"/>
      <c r="N305" s="160"/>
      <c r="O305" s="160"/>
      <c r="P305" s="161">
        <f>SUM(P306:P320)</f>
        <v>0</v>
      </c>
      <c r="Q305" s="160"/>
      <c r="R305" s="161">
        <f>SUM(R306:R320)</f>
        <v>0</v>
      </c>
      <c r="S305" s="160"/>
      <c r="T305" s="162">
        <f>SUM(T306:T320)</f>
        <v>0</v>
      </c>
      <c r="U305" s="12"/>
      <c r="V305" s="12"/>
      <c r="W305" s="12"/>
      <c r="X305" s="12"/>
      <c r="Y305" s="12"/>
      <c r="Z305" s="12"/>
      <c r="AA305" s="12"/>
      <c r="AB305" s="12"/>
      <c r="AC305" s="12"/>
      <c r="AD305" s="12"/>
      <c r="AE305" s="12"/>
      <c r="AR305" s="155" t="s">
        <v>86</v>
      </c>
      <c r="AT305" s="163" t="s">
        <v>77</v>
      </c>
      <c r="AU305" s="163" t="s">
        <v>86</v>
      </c>
      <c r="AY305" s="155" t="s">
        <v>133</v>
      </c>
      <c r="BK305" s="164">
        <f>SUM(BK306:BK320)</f>
        <v>0</v>
      </c>
    </row>
    <row r="306" s="2" customFormat="1" ht="21.75" customHeight="1">
      <c r="A306" s="38"/>
      <c r="B306" s="167"/>
      <c r="C306" s="168" t="s">
        <v>518</v>
      </c>
      <c r="D306" s="168" t="s">
        <v>135</v>
      </c>
      <c r="E306" s="169" t="s">
        <v>519</v>
      </c>
      <c r="F306" s="170" t="s">
        <v>520</v>
      </c>
      <c r="G306" s="171" t="s">
        <v>232</v>
      </c>
      <c r="H306" s="172">
        <v>403.77199999999999</v>
      </c>
      <c r="I306" s="173"/>
      <c r="J306" s="174">
        <f>ROUND(I306*H306,2)</f>
        <v>0</v>
      </c>
      <c r="K306" s="170" t="s">
        <v>139</v>
      </c>
      <c r="L306" s="39"/>
      <c r="M306" s="175" t="s">
        <v>1</v>
      </c>
      <c r="N306" s="176" t="s">
        <v>43</v>
      </c>
      <c r="O306" s="77"/>
      <c r="P306" s="177">
        <f>O306*H306</f>
        <v>0</v>
      </c>
      <c r="Q306" s="177">
        <v>0</v>
      </c>
      <c r="R306" s="177">
        <f>Q306*H306</f>
        <v>0</v>
      </c>
      <c r="S306" s="177">
        <v>0</v>
      </c>
      <c r="T306" s="178">
        <f>S306*H306</f>
        <v>0</v>
      </c>
      <c r="U306" s="38"/>
      <c r="V306" s="38"/>
      <c r="W306" s="38"/>
      <c r="X306" s="38"/>
      <c r="Y306" s="38"/>
      <c r="Z306" s="38"/>
      <c r="AA306" s="38"/>
      <c r="AB306" s="38"/>
      <c r="AC306" s="38"/>
      <c r="AD306" s="38"/>
      <c r="AE306" s="38"/>
      <c r="AR306" s="179" t="s">
        <v>140</v>
      </c>
      <c r="AT306" s="179" t="s">
        <v>135</v>
      </c>
      <c r="AU306" s="179" t="s">
        <v>88</v>
      </c>
      <c r="AY306" s="19" t="s">
        <v>133</v>
      </c>
      <c r="BE306" s="180">
        <f>IF(N306="základní",J306,0)</f>
        <v>0</v>
      </c>
      <c r="BF306" s="180">
        <f>IF(N306="snížená",J306,0)</f>
        <v>0</v>
      </c>
      <c r="BG306" s="180">
        <f>IF(N306="zákl. přenesená",J306,0)</f>
        <v>0</v>
      </c>
      <c r="BH306" s="180">
        <f>IF(N306="sníž. přenesená",J306,0)</f>
        <v>0</v>
      </c>
      <c r="BI306" s="180">
        <f>IF(N306="nulová",J306,0)</f>
        <v>0</v>
      </c>
      <c r="BJ306" s="19" t="s">
        <v>86</v>
      </c>
      <c r="BK306" s="180">
        <f>ROUND(I306*H306,2)</f>
        <v>0</v>
      </c>
      <c r="BL306" s="19" t="s">
        <v>140</v>
      </c>
      <c r="BM306" s="179" t="s">
        <v>521</v>
      </c>
    </row>
    <row r="307" s="2" customFormat="1" ht="24.15" customHeight="1">
      <c r="A307" s="38"/>
      <c r="B307" s="167"/>
      <c r="C307" s="168" t="s">
        <v>522</v>
      </c>
      <c r="D307" s="168" t="s">
        <v>135</v>
      </c>
      <c r="E307" s="169" t="s">
        <v>523</v>
      </c>
      <c r="F307" s="170" t="s">
        <v>524</v>
      </c>
      <c r="G307" s="171" t="s">
        <v>232</v>
      </c>
      <c r="H307" s="172">
        <v>2422.6320000000001</v>
      </c>
      <c r="I307" s="173"/>
      <c r="J307" s="174">
        <f>ROUND(I307*H307,2)</f>
        <v>0</v>
      </c>
      <c r="K307" s="170" t="s">
        <v>139</v>
      </c>
      <c r="L307" s="39"/>
      <c r="M307" s="175" t="s">
        <v>1</v>
      </c>
      <c r="N307" s="176" t="s">
        <v>43</v>
      </c>
      <c r="O307" s="77"/>
      <c r="P307" s="177">
        <f>O307*H307</f>
        <v>0</v>
      </c>
      <c r="Q307" s="177">
        <v>0</v>
      </c>
      <c r="R307" s="177">
        <f>Q307*H307</f>
        <v>0</v>
      </c>
      <c r="S307" s="177">
        <v>0</v>
      </c>
      <c r="T307" s="178">
        <f>S307*H307</f>
        <v>0</v>
      </c>
      <c r="U307" s="38"/>
      <c r="V307" s="38"/>
      <c r="W307" s="38"/>
      <c r="X307" s="38"/>
      <c r="Y307" s="38"/>
      <c r="Z307" s="38"/>
      <c r="AA307" s="38"/>
      <c r="AB307" s="38"/>
      <c r="AC307" s="38"/>
      <c r="AD307" s="38"/>
      <c r="AE307" s="38"/>
      <c r="AR307" s="179" t="s">
        <v>140</v>
      </c>
      <c r="AT307" s="179" t="s">
        <v>135</v>
      </c>
      <c r="AU307" s="179" t="s">
        <v>88</v>
      </c>
      <c r="AY307" s="19" t="s">
        <v>133</v>
      </c>
      <c r="BE307" s="180">
        <f>IF(N307="základní",J307,0)</f>
        <v>0</v>
      </c>
      <c r="BF307" s="180">
        <f>IF(N307="snížená",J307,0)</f>
        <v>0</v>
      </c>
      <c r="BG307" s="180">
        <f>IF(N307="zákl. přenesená",J307,0)</f>
        <v>0</v>
      </c>
      <c r="BH307" s="180">
        <f>IF(N307="sníž. přenesená",J307,0)</f>
        <v>0</v>
      </c>
      <c r="BI307" s="180">
        <f>IF(N307="nulová",J307,0)</f>
        <v>0</v>
      </c>
      <c r="BJ307" s="19" t="s">
        <v>86</v>
      </c>
      <c r="BK307" s="180">
        <f>ROUND(I307*H307,2)</f>
        <v>0</v>
      </c>
      <c r="BL307" s="19" t="s">
        <v>140</v>
      </c>
      <c r="BM307" s="179" t="s">
        <v>525</v>
      </c>
    </row>
    <row r="308" s="13" customFormat="1">
      <c r="A308" s="13"/>
      <c r="B308" s="181"/>
      <c r="C308" s="13"/>
      <c r="D308" s="182" t="s">
        <v>142</v>
      </c>
      <c r="E308" s="13"/>
      <c r="F308" s="184" t="s">
        <v>526</v>
      </c>
      <c r="G308" s="13"/>
      <c r="H308" s="185">
        <v>2422.6320000000001</v>
      </c>
      <c r="I308" s="186"/>
      <c r="J308" s="13"/>
      <c r="K308" s="13"/>
      <c r="L308" s="181"/>
      <c r="M308" s="187"/>
      <c r="N308" s="188"/>
      <c r="O308" s="188"/>
      <c r="P308" s="188"/>
      <c r="Q308" s="188"/>
      <c r="R308" s="188"/>
      <c r="S308" s="188"/>
      <c r="T308" s="189"/>
      <c r="U308" s="13"/>
      <c r="V308" s="13"/>
      <c r="W308" s="13"/>
      <c r="X308" s="13"/>
      <c r="Y308" s="13"/>
      <c r="Z308" s="13"/>
      <c r="AA308" s="13"/>
      <c r="AB308" s="13"/>
      <c r="AC308" s="13"/>
      <c r="AD308" s="13"/>
      <c r="AE308" s="13"/>
      <c r="AT308" s="183" t="s">
        <v>142</v>
      </c>
      <c r="AU308" s="183" t="s">
        <v>88</v>
      </c>
      <c r="AV308" s="13" t="s">
        <v>88</v>
      </c>
      <c r="AW308" s="13" t="s">
        <v>3</v>
      </c>
      <c r="AX308" s="13" t="s">
        <v>86</v>
      </c>
      <c r="AY308" s="183" t="s">
        <v>133</v>
      </c>
    </row>
    <row r="309" s="2" customFormat="1" ht="24.15" customHeight="1">
      <c r="A309" s="38"/>
      <c r="B309" s="167"/>
      <c r="C309" s="168" t="s">
        <v>527</v>
      </c>
      <c r="D309" s="168" t="s">
        <v>135</v>
      </c>
      <c r="E309" s="169" t="s">
        <v>528</v>
      </c>
      <c r="F309" s="170" t="s">
        <v>529</v>
      </c>
      <c r="G309" s="171" t="s">
        <v>232</v>
      </c>
      <c r="H309" s="172">
        <v>403.77199999999999</v>
      </c>
      <c r="I309" s="173"/>
      <c r="J309" s="174">
        <f>ROUND(I309*H309,2)</f>
        <v>0</v>
      </c>
      <c r="K309" s="170" t="s">
        <v>139</v>
      </c>
      <c r="L309" s="39"/>
      <c r="M309" s="175" t="s">
        <v>1</v>
      </c>
      <c r="N309" s="176" t="s">
        <v>43</v>
      </c>
      <c r="O309" s="77"/>
      <c r="P309" s="177">
        <f>O309*H309</f>
        <v>0</v>
      </c>
      <c r="Q309" s="177">
        <v>0</v>
      </c>
      <c r="R309" s="177">
        <f>Q309*H309</f>
        <v>0</v>
      </c>
      <c r="S309" s="177">
        <v>0</v>
      </c>
      <c r="T309" s="178">
        <f>S309*H309</f>
        <v>0</v>
      </c>
      <c r="U309" s="38"/>
      <c r="V309" s="38"/>
      <c r="W309" s="38"/>
      <c r="X309" s="38"/>
      <c r="Y309" s="38"/>
      <c r="Z309" s="38"/>
      <c r="AA309" s="38"/>
      <c r="AB309" s="38"/>
      <c r="AC309" s="38"/>
      <c r="AD309" s="38"/>
      <c r="AE309" s="38"/>
      <c r="AR309" s="179" t="s">
        <v>140</v>
      </c>
      <c r="AT309" s="179" t="s">
        <v>135</v>
      </c>
      <c r="AU309" s="179" t="s">
        <v>88</v>
      </c>
      <c r="AY309" s="19" t="s">
        <v>133</v>
      </c>
      <c r="BE309" s="180">
        <f>IF(N309="základní",J309,0)</f>
        <v>0</v>
      </c>
      <c r="BF309" s="180">
        <f>IF(N309="snížená",J309,0)</f>
        <v>0</v>
      </c>
      <c r="BG309" s="180">
        <f>IF(N309="zákl. přenesená",J309,0)</f>
        <v>0</v>
      </c>
      <c r="BH309" s="180">
        <f>IF(N309="sníž. přenesená",J309,0)</f>
        <v>0</v>
      </c>
      <c r="BI309" s="180">
        <f>IF(N309="nulová",J309,0)</f>
        <v>0</v>
      </c>
      <c r="BJ309" s="19" t="s">
        <v>86</v>
      </c>
      <c r="BK309" s="180">
        <f>ROUND(I309*H309,2)</f>
        <v>0</v>
      </c>
      <c r="BL309" s="19" t="s">
        <v>140</v>
      </c>
      <c r="BM309" s="179" t="s">
        <v>530</v>
      </c>
    </row>
    <row r="310" s="2" customFormat="1" ht="37.8" customHeight="1">
      <c r="A310" s="38"/>
      <c r="B310" s="167"/>
      <c r="C310" s="168" t="s">
        <v>531</v>
      </c>
      <c r="D310" s="168" t="s">
        <v>135</v>
      </c>
      <c r="E310" s="169" t="s">
        <v>532</v>
      </c>
      <c r="F310" s="170" t="s">
        <v>533</v>
      </c>
      <c r="G310" s="171" t="s">
        <v>232</v>
      </c>
      <c r="H310" s="172">
        <v>15</v>
      </c>
      <c r="I310" s="173"/>
      <c r="J310" s="174">
        <f>ROUND(I310*H310,2)</f>
        <v>0</v>
      </c>
      <c r="K310" s="170" t="s">
        <v>139</v>
      </c>
      <c r="L310" s="39"/>
      <c r="M310" s="175" t="s">
        <v>1</v>
      </c>
      <c r="N310" s="176" t="s">
        <v>43</v>
      </c>
      <c r="O310" s="77"/>
      <c r="P310" s="177">
        <f>O310*H310</f>
        <v>0</v>
      </c>
      <c r="Q310" s="177">
        <v>0</v>
      </c>
      <c r="R310" s="177">
        <f>Q310*H310</f>
        <v>0</v>
      </c>
      <c r="S310" s="177">
        <v>0</v>
      </c>
      <c r="T310" s="178">
        <f>S310*H310</f>
        <v>0</v>
      </c>
      <c r="U310" s="38"/>
      <c r="V310" s="38"/>
      <c r="W310" s="38"/>
      <c r="X310" s="38"/>
      <c r="Y310" s="38"/>
      <c r="Z310" s="38"/>
      <c r="AA310" s="38"/>
      <c r="AB310" s="38"/>
      <c r="AC310" s="38"/>
      <c r="AD310" s="38"/>
      <c r="AE310" s="38"/>
      <c r="AR310" s="179" t="s">
        <v>140</v>
      </c>
      <c r="AT310" s="179" t="s">
        <v>135</v>
      </c>
      <c r="AU310" s="179" t="s">
        <v>88</v>
      </c>
      <c r="AY310" s="19" t="s">
        <v>133</v>
      </c>
      <c r="BE310" s="180">
        <f>IF(N310="základní",J310,0)</f>
        <v>0</v>
      </c>
      <c r="BF310" s="180">
        <f>IF(N310="snížená",J310,0)</f>
        <v>0</v>
      </c>
      <c r="BG310" s="180">
        <f>IF(N310="zákl. přenesená",J310,0)</f>
        <v>0</v>
      </c>
      <c r="BH310" s="180">
        <f>IF(N310="sníž. přenesená",J310,0)</f>
        <v>0</v>
      </c>
      <c r="BI310" s="180">
        <f>IF(N310="nulová",J310,0)</f>
        <v>0</v>
      </c>
      <c r="BJ310" s="19" t="s">
        <v>86</v>
      </c>
      <c r="BK310" s="180">
        <f>ROUND(I310*H310,2)</f>
        <v>0</v>
      </c>
      <c r="BL310" s="19" t="s">
        <v>140</v>
      </c>
      <c r="BM310" s="179" t="s">
        <v>534</v>
      </c>
    </row>
    <row r="311" s="2" customFormat="1" ht="37.8" customHeight="1">
      <c r="A311" s="38"/>
      <c r="B311" s="167"/>
      <c r="C311" s="168" t="s">
        <v>535</v>
      </c>
      <c r="D311" s="168" t="s">
        <v>135</v>
      </c>
      <c r="E311" s="169" t="s">
        <v>536</v>
      </c>
      <c r="F311" s="170" t="s">
        <v>537</v>
      </c>
      <c r="G311" s="171" t="s">
        <v>232</v>
      </c>
      <c r="H311" s="172">
        <v>190.25100000000001</v>
      </c>
      <c r="I311" s="173"/>
      <c r="J311" s="174">
        <f>ROUND(I311*H311,2)</f>
        <v>0</v>
      </c>
      <c r="K311" s="170" t="s">
        <v>139</v>
      </c>
      <c r="L311" s="39"/>
      <c r="M311" s="175" t="s">
        <v>1</v>
      </c>
      <c r="N311" s="176" t="s">
        <v>43</v>
      </c>
      <c r="O311" s="77"/>
      <c r="P311" s="177">
        <f>O311*H311</f>
        <v>0</v>
      </c>
      <c r="Q311" s="177">
        <v>0</v>
      </c>
      <c r="R311" s="177">
        <f>Q311*H311</f>
        <v>0</v>
      </c>
      <c r="S311" s="177">
        <v>0</v>
      </c>
      <c r="T311" s="178">
        <f>S311*H311</f>
        <v>0</v>
      </c>
      <c r="U311" s="38"/>
      <c r="V311" s="38"/>
      <c r="W311" s="38"/>
      <c r="X311" s="38"/>
      <c r="Y311" s="38"/>
      <c r="Z311" s="38"/>
      <c r="AA311" s="38"/>
      <c r="AB311" s="38"/>
      <c r="AC311" s="38"/>
      <c r="AD311" s="38"/>
      <c r="AE311" s="38"/>
      <c r="AR311" s="179" t="s">
        <v>140</v>
      </c>
      <c r="AT311" s="179" t="s">
        <v>135</v>
      </c>
      <c r="AU311" s="179" t="s">
        <v>88</v>
      </c>
      <c r="AY311" s="19" t="s">
        <v>133</v>
      </c>
      <c r="BE311" s="180">
        <f>IF(N311="základní",J311,0)</f>
        <v>0</v>
      </c>
      <c r="BF311" s="180">
        <f>IF(N311="snížená",J311,0)</f>
        <v>0</v>
      </c>
      <c r="BG311" s="180">
        <f>IF(N311="zákl. přenesená",J311,0)</f>
        <v>0</v>
      </c>
      <c r="BH311" s="180">
        <f>IF(N311="sníž. přenesená",J311,0)</f>
        <v>0</v>
      </c>
      <c r="BI311" s="180">
        <f>IF(N311="nulová",J311,0)</f>
        <v>0</v>
      </c>
      <c r="BJ311" s="19" t="s">
        <v>86</v>
      </c>
      <c r="BK311" s="180">
        <f>ROUND(I311*H311,2)</f>
        <v>0</v>
      </c>
      <c r="BL311" s="19" t="s">
        <v>140</v>
      </c>
      <c r="BM311" s="179" t="s">
        <v>538</v>
      </c>
    </row>
    <row r="312" s="13" customFormat="1">
      <c r="A312" s="13"/>
      <c r="B312" s="181"/>
      <c r="C312" s="13"/>
      <c r="D312" s="182" t="s">
        <v>142</v>
      </c>
      <c r="E312" s="183" t="s">
        <v>1</v>
      </c>
      <c r="F312" s="184" t="s">
        <v>539</v>
      </c>
      <c r="G312" s="13"/>
      <c r="H312" s="185">
        <v>190.25100000000001</v>
      </c>
      <c r="I312" s="186"/>
      <c r="J312" s="13"/>
      <c r="K312" s="13"/>
      <c r="L312" s="181"/>
      <c r="M312" s="187"/>
      <c r="N312" s="188"/>
      <c r="O312" s="188"/>
      <c r="P312" s="188"/>
      <c r="Q312" s="188"/>
      <c r="R312" s="188"/>
      <c r="S312" s="188"/>
      <c r="T312" s="189"/>
      <c r="U312" s="13"/>
      <c r="V312" s="13"/>
      <c r="W312" s="13"/>
      <c r="X312" s="13"/>
      <c r="Y312" s="13"/>
      <c r="Z312" s="13"/>
      <c r="AA312" s="13"/>
      <c r="AB312" s="13"/>
      <c r="AC312" s="13"/>
      <c r="AD312" s="13"/>
      <c r="AE312" s="13"/>
      <c r="AT312" s="183" t="s">
        <v>142</v>
      </c>
      <c r="AU312" s="183" t="s">
        <v>88</v>
      </c>
      <c r="AV312" s="13" t="s">
        <v>88</v>
      </c>
      <c r="AW312" s="13" t="s">
        <v>34</v>
      </c>
      <c r="AX312" s="13" t="s">
        <v>86</v>
      </c>
      <c r="AY312" s="183" t="s">
        <v>133</v>
      </c>
    </row>
    <row r="313" s="2" customFormat="1" ht="44.25" customHeight="1">
      <c r="A313" s="38"/>
      <c r="B313" s="167"/>
      <c r="C313" s="168" t="s">
        <v>540</v>
      </c>
      <c r="D313" s="168" t="s">
        <v>135</v>
      </c>
      <c r="E313" s="169" t="s">
        <v>541</v>
      </c>
      <c r="F313" s="170" t="s">
        <v>542</v>
      </c>
      <c r="G313" s="171" t="s">
        <v>232</v>
      </c>
      <c r="H313" s="172">
        <v>144.267</v>
      </c>
      <c r="I313" s="173"/>
      <c r="J313" s="174">
        <f>ROUND(I313*H313,2)</f>
        <v>0</v>
      </c>
      <c r="K313" s="170" t="s">
        <v>139</v>
      </c>
      <c r="L313" s="39"/>
      <c r="M313" s="175" t="s">
        <v>1</v>
      </c>
      <c r="N313" s="176" t="s">
        <v>43</v>
      </c>
      <c r="O313" s="77"/>
      <c r="P313" s="177">
        <f>O313*H313</f>
        <v>0</v>
      </c>
      <c r="Q313" s="177">
        <v>0</v>
      </c>
      <c r="R313" s="177">
        <f>Q313*H313</f>
        <v>0</v>
      </c>
      <c r="S313" s="177">
        <v>0</v>
      </c>
      <c r="T313" s="178">
        <f>S313*H313</f>
        <v>0</v>
      </c>
      <c r="U313" s="38"/>
      <c r="V313" s="38"/>
      <c r="W313" s="38"/>
      <c r="X313" s="38"/>
      <c r="Y313" s="38"/>
      <c r="Z313" s="38"/>
      <c r="AA313" s="38"/>
      <c r="AB313" s="38"/>
      <c r="AC313" s="38"/>
      <c r="AD313" s="38"/>
      <c r="AE313" s="38"/>
      <c r="AR313" s="179" t="s">
        <v>140</v>
      </c>
      <c r="AT313" s="179" t="s">
        <v>135</v>
      </c>
      <c r="AU313" s="179" t="s">
        <v>88</v>
      </c>
      <c r="AY313" s="19" t="s">
        <v>133</v>
      </c>
      <c r="BE313" s="180">
        <f>IF(N313="základní",J313,0)</f>
        <v>0</v>
      </c>
      <c r="BF313" s="180">
        <f>IF(N313="snížená",J313,0)</f>
        <v>0</v>
      </c>
      <c r="BG313" s="180">
        <f>IF(N313="zákl. přenesená",J313,0)</f>
        <v>0</v>
      </c>
      <c r="BH313" s="180">
        <f>IF(N313="sníž. přenesená",J313,0)</f>
        <v>0</v>
      </c>
      <c r="BI313" s="180">
        <f>IF(N313="nulová",J313,0)</f>
        <v>0</v>
      </c>
      <c r="BJ313" s="19" t="s">
        <v>86</v>
      </c>
      <c r="BK313" s="180">
        <f>ROUND(I313*H313,2)</f>
        <v>0</v>
      </c>
      <c r="BL313" s="19" t="s">
        <v>140</v>
      </c>
      <c r="BM313" s="179" t="s">
        <v>543</v>
      </c>
    </row>
    <row r="314" s="13" customFormat="1">
      <c r="A314" s="13"/>
      <c r="B314" s="181"/>
      <c r="C314" s="13"/>
      <c r="D314" s="182" t="s">
        <v>142</v>
      </c>
      <c r="E314" s="183" t="s">
        <v>1</v>
      </c>
      <c r="F314" s="184" t="s">
        <v>544</v>
      </c>
      <c r="G314" s="13"/>
      <c r="H314" s="185">
        <v>403.77199999999999</v>
      </c>
      <c r="I314" s="186"/>
      <c r="J314" s="13"/>
      <c r="K314" s="13"/>
      <c r="L314" s="181"/>
      <c r="M314" s="187"/>
      <c r="N314" s="188"/>
      <c r="O314" s="188"/>
      <c r="P314" s="188"/>
      <c r="Q314" s="188"/>
      <c r="R314" s="188"/>
      <c r="S314" s="188"/>
      <c r="T314" s="189"/>
      <c r="U314" s="13"/>
      <c r="V314" s="13"/>
      <c r="W314" s="13"/>
      <c r="X314" s="13"/>
      <c r="Y314" s="13"/>
      <c r="Z314" s="13"/>
      <c r="AA314" s="13"/>
      <c r="AB314" s="13"/>
      <c r="AC314" s="13"/>
      <c r="AD314" s="13"/>
      <c r="AE314" s="13"/>
      <c r="AT314" s="183" t="s">
        <v>142</v>
      </c>
      <c r="AU314" s="183" t="s">
        <v>88</v>
      </c>
      <c r="AV314" s="13" t="s">
        <v>88</v>
      </c>
      <c r="AW314" s="13" t="s">
        <v>34</v>
      </c>
      <c r="AX314" s="13" t="s">
        <v>78</v>
      </c>
      <c r="AY314" s="183" t="s">
        <v>133</v>
      </c>
    </row>
    <row r="315" s="13" customFormat="1">
      <c r="A315" s="13"/>
      <c r="B315" s="181"/>
      <c r="C315" s="13"/>
      <c r="D315" s="182" t="s">
        <v>142</v>
      </c>
      <c r="E315" s="183" t="s">
        <v>1</v>
      </c>
      <c r="F315" s="184" t="s">
        <v>545</v>
      </c>
      <c r="G315" s="13"/>
      <c r="H315" s="185">
        <v>-15</v>
      </c>
      <c r="I315" s="186"/>
      <c r="J315" s="13"/>
      <c r="K315" s="13"/>
      <c r="L315" s="181"/>
      <c r="M315" s="187"/>
      <c r="N315" s="188"/>
      <c r="O315" s="188"/>
      <c r="P315" s="188"/>
      <c r="Q315" s="188"/>
      <c r="R315" s="188"/>
      <c r="S315" s="188"/>
      <c r="T315" s="189"/>
      <c r="U315" s="13"/>
      <c r="V315" s="13"/>
      <c r="W315" s="13"/>
      <c r="X315" s="13"/>
      <c r="Y315" s="13"/>
      <c r="Z315" s="13"/>
      <c r="AA315" s="13"/>
      <c r="AB315" s="13"/>
      <c r="AC315" s="13"/>
      <c r="AD315" s="13"/>
      <c r="AE315" s="13"/>
      <c r="AT315" s="183" t="s">
        <v>142</v>
      </c>
      <c r="AU315" s="183" t="s">
        <v>88</v>
      </c>
      <c r="AV315" s="13" t="s">
        <v>88</v>
      </c>
      <c r="AW315" s="13" t="s">
        <v>34</v>
      </c>
      <c r="AX315" s="13" t="s">
        <v>78</v>
      </c>
      <c r="AY315" s="183" t="s">
        <v>133</v>
      </c>
    </row>
    <row r="316" s="13" customFormat="1">
      <c r="A316" s="13"/>
      <c r="B316" s="181"/>
      <c r="C316" s="13"/>
      <c r="D316" s="182" t="s">
        <v>142</v>
      </c>
      <c r="E316" s="183" t="s">
        <v>1</v>
      </c>
      <c r="F316" s="184" t="s">
        <v>546</v>
      </c>
      <c r="G316" s="13"/>
      <c r="H316" s="185">
        <v>-190.25100000000001</v>
      </c>
      <c r="I316" s="186"/>
      <c r="J316" s="13"/>
      <c r="K316" s="13"/>
      <c r="L316" s="181"/>
      <c r="M316" s="187"/>
      <c r="N316" s="188"/>
      <c r="O316" s="188"/>
      <c r="P316" s="188"/>
      <c r="Q316" s="188"/>
      <c r="R316" s="188"/>
      <c r="S316" s="188"/>
      <c r="T316" s="189"/>
      <c r="U316" s="13"/>
      <c r="V316" s="13"/>
      <c r="W316" s="13"/>
      <c r="X316" s="13"/>
      <c r="Y316" s="13"/>
      <c r="Z316" s="13"/>
      <c r="AA316" s="13"/>
      <c r="AB316" s="13"/>
      <c r="AC316" s="13"/>
      <c r="AD316" s="13"/>
      <c r="AE316" s="13"/>
      <c r="AT316" s="183" t="s">
        <v>142</v>
      </c>
      <c r="AU316" s="183" t="s">
        <v>88</v>
      </c>
      <c r="AV316" s="13" t="s">
        <v>88</v>
      </c>
      <c r="AW316" s="13" t="s">
        <v>34</v>
      </c>
      <c r="AX316" s="13" t="s">
        <v>78</v>
      </c>
      <c r="AY316" s="183" t="s">
        <v>133</v>
      </c>
    </row>
    <row r="317" s="13" customFormat="1">
      <c r="A317" s="13"/>
      <c r="B317" s="181"/>
      <c r="C317" s="13"/>
      <c r="D317" s="182" t="s">
        <v>142</v>
      </c>
      <c r="E317" s="183" t="s">
        <v>1</v>
      </c>
      <c r="F317" s="184" t="s">
        <v>547</v>
      </c>
      <c r="G317" s="13"/>
      <c r="H317" s="185">
        <v>-54.253999999999998</v>
      </c>
      <c r="I317" s="186"/>
      <c r="J317" s="13"/>
      <c r="K317" s="13"/>
      <c r="L317" s="181"/>
      <c r="M317" s="187"/>
      <c r="N317" s="188"/>
      <c r="O317" s="188"/>
      <c r="P317" s="188"/>
      <c r="Q317" s="188"/>
      <c r="R317" s="188"/>
      <c r="S317" s="188"/>
      <c r="T317" s="189"/>
      <c r="U317" s="13"/>
      <c r="V317" s="13"/>
      <c r="W317" s="13"/>
      <c r="X317" s="13"/>
      <c r="Y317" s="13"/>
      <c r="Z317" s="13"/>
      <c r="AA317" s="13"/>
      <c r="AB317" s="13"/>
      <c r="AC317" s="13"/>
      <c r="AD317" s="13"/>
      <c r="AE317" s="13"/>
      <c r="AT317" s="183" t="s">
        <v>142</v>
      </c>
      <c r="AU317" s="183" t="s">
        <v>88</v>
      </c>
      <c r="AV317" s="13" t="s">
        <v>88</v>
      </c>
      <c r="AW317" s="13" t="s">
        <v>34</v>
      </c>
      <c r="AX317" s="13" t="s">
        <v>78</v>
      </c>
      <c r="AY317" s="183" t="s">
        <v>133</v>
      </c>
    </row>
    <row r="318" s="14" customFormat="1">
      <c r="A318" s="14"/>
      <c r="B318" s="190"/>
      <c r="C318" s="14"/>
      <c r="D318" s="182" t="s">
        <v>142</v>
      </c>
      <c r="E318" s="191" t="s">
        <v>1</v>
      </c>
      <c r="F318" s="192" t="s">
        <v>221</v>
      </c>
      <c r="G318" s="14"/>
      <c r="H318" s="193">
        <v>144.267</v>
      </c>
      <c r="I318" s="194"/>
      <c r="J318" s="14"/>
      <c r="K318" s="14"/>
      <c r="L318" s="190"/>
      <c r="M318" s="195"/>
      <c r="N318" s="196"/>
      <c r="O318" s="196"/>
      <c r="P318" s="196"/>
      <c r="Q318" s="196"/>
      <c r="R318" s="196"/>
      <c r="S318" s="196"/>
      <c r="T318" s="197"/>
      <c r="U318" s="14"/>
      <c r="V318" s="14"/>
      <c r="W318" s="14"/>
      <c r="X318" s="14"/>
      <c r="Y318" s="14"/>
      <c r="Z318" s="14"/>
      <c r="AA318" s="14"/>
      <c r="AB318" s="14"/>
      <c r="AC318" s="14"/>
      <c r="AD318" s="14"/>
      <c r="AE318" s="14"/>
      <c r="AT318" s="191" t="s">
        <v>142</v>
      </c>
      <c r="AU318" s="191" t="s">
        <v>88</v>
      </c>
      <c r="AV318" s="14" t="s">
        <v>140</v>
      </c>
      <c r="AW318" s="14" t="s">
        <v>34</v>
      </c>
      <c r="AX318" s="14" t="s">
        <v>86</v>
      </c>
      <c r="AY318" s="191" t="s">
        <v>133</v>
      </c>
    </row>
    <row r="319" s="2" customFormat="1" ht="44.25" customHeight="1">
      <c r="A319" s="38"/>
      <c r="B319" s="167"/>
      <c r="C319" s="168" t="s">
        <v>548</v>
      </c>
      <c r="D319" s="168" t="s">
        <v>135</v>
      </c>
      <c r="E319" s="169" t="s">
        <v>549</v>
      </c>
      <c r="F319" s="170" t="s">
        <v>550</v>
      </c>
      <c r="G319" s="171" t="s">
        <v>232</v>
      </c>
      <c r="H319" s="172">
        <v>54.253999999999998</v>
      </c>
      <c r="I319" s="173"/>
      <c r="J319" s="174">
        <f>ROUND(I319*H319,2)</f>
        <v>0</v>
      </c>
      <c r="K319" s="170" t="s">
        <v>139</v>
      </c>
      <c r="L319" s="39"/>
      <c r="M319" s="175" t="s">
        <v>1</v>
      </c>
      <c r="N319" s="176" t="s">
        <v>43</v>
      </c>
      <c r="O319" s="77"/>
      <c r="P319" s="177">
        <f>O319*H319</f>
        <v>0</v>
      </c>
      <c r="Q319" s="177">
        <v>0</v>
      </c>
      <c r="R319" s="177">
        <f>Q319*H319</f>
        <v>0</v>
      </c>
      <c r="S319" s="177">
        <v>0</v>
      </c>
      <c r="T319" s="178">
        <f>S319*H319</f>
        <v>0</v>
      </c>
      <c r="U319" s="38"/>
      <c r="V319" s="38"/>
      <c r="W319" s="38"/>
      <c r="X319" s="38"/>
      <c r="Y319" s="38"/>
      <c r="Z319" s="38"/>
      <c r="AA319" s="38"/>
      <c r="AB319" s="38"/>
      <c r="AC319" s="38"/>
      <c r="AD319" s="38"/>
      <c r="AE319" s="38"/>
      <c r="AR319" s="179" t="s">
        <v>140</v>
      </c>
      <c r="AT319" s="179" t="s">
        <v>135</v>
      </c>
      <c r="AU319" s="179" t="s">
        <v>88</v>
      </c>
      <c r="AY319" s="19" t="s">
        <v>133</v>
      </c>
      <c r="BE319" s="180">
        <f>IF(N319="základní",J319,0)</f>
        <v>0</v>
      </c>
      <c r="BF319" s="180">
        <f>IF(N319="snížená",J319,0)</f>
        <v>0</v>
      </c>
      <c r="BG319" s="180">
        <f>IF(N319="zákl. přenesená",J319,0)</f>
        <v>0</v>
      </c>
      <c r="BH319" s="180">
        <f>IF(N319="sníž. přenesená",J319,0)</f>
        <v>0</v>
      </c>
      <c r="BI319" s="180">
        <f>IF(N319="nulová",J319,0)</f>
        <v>0</v>
      </c>
      <c r="BJ319" s="19" t="s">
        <v>86</v>
      </c>
      <c r="BK319" s="180">
        <f>ROUND(I319*H319,2)</f>
        <v>0</v>
      </c>
      <c r="BL319" s="19" t="s">
        <v>140</v>
      </c>
      <c r="BM319" s="179" t="s">
        <v>551</v>
      </c>
    </row>
    <row r="320" s="13" customFormat="1">
      <c r="A320" s="13"/>
      <c r="B320" s="181"/>
      <c r="C320" s="13"/>
      <c r="D320" s="182" t="s">
        <v>142</v>
      </c>
      <c r="E320" s="183" t="s">
        <v>1</v>
      </c>
      <c r="F320" s="184" t="s">
        <v>552</v>
      </c>
      <c r="G320" s="13"/>
      <c r="H320" s="185">
        <v>54.253999999999998</v>
      </c>
      <c r="I320" s="186"/>
      <c r="J320" s="13"/>
      <c r="K320" s="13"/>
      <c r="L320" s="181"/>
      <c r="M320" s="187"/>
      <c r="N320" s="188"/>
      <c r="O320" s="188"/>
      <c r="P320" s="188"/>
      <c r="Q320" s="188"/>
      <c r="R320" s="188"/>
      <c r="S320" s="188"/>
      <c r="T320" s="189"/>
      <c r="U320" s="13"/>
      <c r="V320" s="13"/>
      <c r="W320" s="13"/>
      <c r="X320" s="13"/>
      <c r="Y320" s="13"/>
      <c r="Z320" s="13"/>
      <c r="AA320" s="13"/>
      <c r="AB320" s="13"/>
      <c r="AC320" s="13"/>
      <c r="AD320" s="13"/>
      <c r="AE320" s="13"/>
      <c r="AT320" s="183" t="s">
        <v>142</v>
      </c>
      <c r="AU320" s="183" t="s">
        <v>88</v>
      </c>
      <c r="AV320" s="13" t="s">
        <v>88</v>
      </c>
      <c r="AW320" s="13" t="s">
        <v>34</v>
      </c>
      <c r="AX320" s="13" t="s">
        <v>86</v>
      </c>
      <c r="AY320" s="183" t="s">
        <v>133</v>
      </c>
    </row>
    <row r="321" s="12" customFormat="1" ht="22.8" customHeight="1">
      <c r="A321" s="12"/>
      <c r="B321" s="154"/>
      <c r="C321" s="12"/>
      <c r="D321" s="155" t="s">
        <v>77</v>
      </c>
      <c r="E321" s="165" t="s">
        <v>553</v>
      </c>
      <c r="F321" s="165" t="s">
        <v>554</v>
      </c>
      <c r="G321" s="12"/>
      <c r="H321" s="12"/>
      <c r="I321" s="157"/>
      <c r="J321" s="166">
        <f>BK321</f>
        <v>0</v>
      </c>
      <c r="K321" s="12"/>
      <c r="L321" s="154"/>
      <c r="M321" s="159"/>
      <c r="N321" s="160"/>
      <c r="O321" s="160"/>
      <c r="P321" s="161">
        <f>P322</f>
        <v>0</v>
      </c>
      <c r="Q321" s="160"/>
      <c r="R321" s="161">
        <f>R322</f>
        <v>0</v>
      </c>
      <c r="S321" s="160"/>
      <c r="T321" s="162">
        <f>T322</f>
        <v>0</v>
      </c>
      <c r="U321" s="12"/>
      <c r="V321" s="12"/>
      <c r="W321" s="12"/>
      <c r="X321" s="12"/>
      <c r="Y321" s="12"/>
      <c r="Z321" s="12"/>
      <c r="AA321" s="12"/>
      <c r="AB321" s="12"/>
      <c r="AC321" s="12"/>
      <c r="AD321" s="12"/>
      <c r="AE321" s="12"/>
      <c r="AR321" s="155" t="s">
        <v>86</v>
      </c>
      <c r="AT321" s="163" t="s">
        <v>77</v>
      </c>
      <c r="AU321" s="163" t="s">
        <v>86</v>
      </c>
      <c r="AY321" s="155" t="s">
        <v>133</v>
      </c>
      <c r="BK321" s="164">
        <f>BK322</f>
        <v>0</v>
      </c>
    </row>
    <row r="322" s="2" customFormat="1" ht="24.15" customHeight="1">
      <c r="A322" s="38"/>
      <c r="B322" s="167"/>
      <c r="C322" s="168" t="s">
        <v>555</v>
      </c>
      <c r="D322" s="168" t="s">
        <v>135</v>
      </c>
      <c r="E322" s="169" t="s">
        <v>556</v>
      </c>
      <c r="F322" s="170" t="s">
        <v>557</v>
      </c>
      <c r="G322" s="171" t="s">
        <v>232</v>
      </c>
      <c r="H322" s="172">
        <v>443.97199999999998</v>
      </c>
      <c r="I322" s="173"/>
      <c r="J322" s="174">
        <f>ROUND(I322*H322,2)</f>
        <v>0</v>
      </c>
      <c r="K322" s="170" t="s">
        <v>139</v>
      </c>
      <c r="L322" s="39"/>
      <c r="M322" s="175" t="s">
        <v>1</v>
      </c>
      <c r="N322" s="176" t="s">
        <v>43</v>
      </c>
      <c r="O322" s="77"/>
      <c r="P322" s="177">
        <f>O322*H322</f>
        <v>0</v>
      </c>
      <c r="Q322" s="177">
        <v>0</v>
      </c>
      <c r="R322" s="177">
        <f>Q322*H322</f>
        <v>0</v>
      </c>
      <c r="S322" s="177">
        <v>0</v>
      </c>
      <c r="T322" s="178">
        <f>S322*H322</f>
        <v>0</v>
      </c>
      <c r="U322" s="38"/>
      <c r="V322" s="38"/>
      <c r="W322" s="38"/>
      <c r="X322" s="38"/>
      <c r="Y322" s="38"/>
      <c r="Z322" s="38"/>
      <c r="AA322" s="38"/>
      <c r="AB322" s="38"/>
      <c r="AC322" s="38"/>
      <c r="AD322" s="38"/>
      <c r="AE322" s="38"/>
      <c r="AR322" s="179" t="s">
        <v>140</v>
      </c>
      <c r="AT322" s="179" t="s">
        <v>135</v>
      </c>
      <c r="AU322" s="179" t="s">
        <v>88</v>
      </c>
      <c r="AY322" s="19" t="s">
        <v>133</v>
      </c>
      <c r="BE322" s="180">
        <f>IF(N322="základní",J322,0)</f>
        <v>0</v>
      </c>
      <c r="BF322" s="180">
        <f>IF(N322="snížená",J322,0)</f>
        <v>0</v>
      </c>
      <c r="BG322" s="180">
        <f>IF(N322="zákl. přenesená",J322,0)</f>
        <v>0</v>
      </c>
      <c r="BH322" s="180">
        <f>IF(N322="sníž. přenesená",J322,0)</f>
        <v>0</v>
      </c>
      <c r="BI322" s="180">
        <f>IF(N322="nulová",J322,0)</f>
        <v>0</v>
      </c>
      <c r="BJ322" s="19" t="s">
        <v>86</v>
      </c>
      <c r="BK322" s="180">
        <f>ROUND(I322*H322,2)</f>
        <v>0</v>
      </c>
      <c r="BL322" s="19" t="s">
        <v>140</v>
      </c>
      <c r="BM322" s="179" t="s">
        <v>558</v>
      </c>
    </row>
    <row r="323" s="12" customFormat="1" ht="25.92" customHeight="1">
      <c r="A323" s="12"/>
      <c r="B323" s="154"/>
      <c r="C323" s="12"/>
      <c r="D323" s="155" t="s">
        <v>77</v>
      </c>
      <c r="E323" s="156" t="s">
        <v>559</v>
      </c>
      <c r="F323" s="156" t="s">
        <v>560</v>
      </c>
      <c r="G323" s="12"/>
      <c r="H323" s="12"/>
      <c r="I323" s="157"/>
      <c r="J323" s="158">
        <f>BK323</f>
        <v>0</v>
      </c>
      <c r="K323" s="12"/>
      <c r="L323" s="154"/>
      <c r="M323" s="159"/>
      <c r="N323" s="160"/>
      <c r="O323" s="160"/>
      <c r="P323" s="161">
        <f>P324+P329+P334</f>
        <v>0</v>
      </c>
      <c r="Q323" s="160"/>
      <c r="R323" s="161">
        <f>R324+R329+R334</f>
        <v>0.76587337999999994</v>
      </c>
      <c r="S323" s="160"/>
      <c r="T323" s="162">
        <f>T324+T329+T334</f>
        <v>0</v>
      </c>
      <c r="U323" s="12"/>
      <c r="V323" s="12"/>
      <c r="W323" s="12"/>
      <c r="X323" s="12"/>
      <c r="Y323" s="12"/>
      <c r="Z323" s="12"/>
      <c r="AA323" s="12"/>
      <c r="AB323" s="12"/>
      <c r="AC323" s="12"/>
      <c r="AD323" s="12"/>
      <c r="AE323" s="12"/>
      <c r="AR323" s="155" t="s">
        <v>88</v>
      </c>
      <c r="AT323" s="163" t="s">
        <v>77</v>
      </c>
      <c r="AU323" s="163" t="s">
        <v>78</v>
      </c>
      <c r="AY323" s="155" t="s">
        <v>133</v>
      </c>
      <c r="BK323" s="164">
        <f>BK324+BK329+BK334</f>
        <v>0</v>
      </c>
    </row>
    <row r="324" s="12" customFormat="1" ht="22.8" customHeight="1">
      <c r="A324" s="12"/>
      <c r="B324" s="154"/>
      <c r="C324" s="12"/>
      <c r="D324" s="155" t="s">
        <v>77</v>
      </c>
      <c r="E324" s="165" t="s">
        <v>561</v>
      </c>
      <c r="F324" s="165" t="s">
        <v>562</v>
      </c>
      <c r="G324" s="12"/>
      <c r="H324" s="12"/>
      <c r="I324" s="157"/>
      <c r="J324" s="166">
        <f>BK324</f>
        <v>0</v>
      </c>
      <c r="K324" s="12"/>
      <c r="L324" s="154"/>
      <c r="M324" s="159"/>
      <c r="N324" s="160"/>
      <c r="O324" s="160"/>
      <c r="P324" s="161">
        <f>SUM(P325:P328)</f>
        <v>0</v>
      </c>
      <c r="Q324" s="160"/>
      <c r="R324" s="161">
        <f>SUM(R325:R328)</f>
        <v>0.0107671</v>
      </c>
      <c r="S324" s="160"/>
      <c r="T324" s="162">
        <f>SUM(T325:T328)</f>
        <v>0</v>
      </c>
      <c r="U324" s="12"/>
      <c r="V324" s="12"/>
      <c r="W324" s="12"/>
      <c r="X324" s="12"/>
      <c r="Y324" s="12"/>
      <c r="Z324" s="12"/>
      <c r="AA324" s="12"/>
      <c r="AB324" s="12"/>
      <c r="AC324" s="12"/>
      <c r="AD324" s="12"/>
      <c r="AE324" s="12"/>
      <c r="AR324" s="155" t="s">
        <v>88</v>
      </c>
      <c r="AT324" s="163" t="s">
        <v>77</v>
      </c>
      <c r="AU324" s="163" t="s">
        <v>86</v>
      </c>
      <c r="AY324" s="155" t="s">
        <v>133</v>
      </c>
      <c r="BK324" s="164">
        <f>SUM(BK325:BK328)</f>
        <v>0</v>
      </c>
    </row>
    <row r="325" s="2" customFormat="1" ht="24.15" customHeight="1">
      <c r="A325" s="38"/>
      <c r="B325" s="167"/>
      <c r="C325" s="168" t="s">
        <v>563</v>
      </c>
      <c r="D325" s="168" t="s">
        <v>135</v>
      </c>
      <c r="E325" s="169" t="s">
        <v>564</v>
      </c>
      <c r="F325" s="170" t="s">
        <v>565</v>
      </c>
      <c r="G325" s="171" t="s">
        <v>138</v>
      </c>
      <c r="H325" s="172">
        <v>26.5</v>
      </c>
      <c r="I325" s="173"/>
      <c r="J325" s="174">
        <f>ROUND(I325*H325,2)</f>
        <v>0</v>
      </c>
      <c r="K325" s="170" t="s">
        <v>1</v>
      </c>
      <c r="L325" s="39"/>
      <c r="M325" s="175" t="s">
        <v>1</v>
      </c>
      <c r="N325" s="176" t="s">
        <v>43</v>
      </c>
      <c r="O325" s="77"/>
      <c r="P325" s="177">
        <f>O325*H325</f>
        <v>0</v>
      </c>
      <c r="Q325" s="177">
        <v>4.0000000000000003E-05</v>
      </c>
      <c r="R325" s="177">
        <f>Q325*H325</f>
        <v>0.0010600000000000002</v>
      </c>
      <c r="S325" s="177">
        <v>0</v>
      </c>
      <c r="T325" s="178">
        <f>S325*H325</f>
        <v>0</v>
      </c>
      <c r="U325" s="38"/>
      <c r="V325" s="38"/>
      <c r="W325" s="38"/>
      <c r="X325" s="38"/>
      <c r="Y325" s="38"/>
      <c r="Z325" s="38"/>
      <c r="AA325" s="38"/>
      <c r="AB325" s="38"/>
      <c r="AC325" s="38"/>
      <c r="AD325" s="38"/>
      <c r="AE325" s="38"/>
      <c r="AR325" s="179" t="s">
        <v>210</v>
      </c>
      <c r="AT325" s="179" t="s">
        <v>135</v>
      </c>
      <c r="AU325" s="179" t="s">
        <v>88</v>
      </c>
      <c r="AY325" s="19" t="s">
        <v>133</v>
      </c>
      <c r="BE325" s="180">
        <f>IF(N325="základní",J325,0)</f>
        <v>0</v>
      </c>
      <c r="BF325" s="180">
        <f>IF(N325="snížená",J325,0)</f>
        <v>0</v>
      </c>
      <c r="BG325" s="180">
        <f>IF(N325="zákl. přenesená",J325,0)</f>
        <v>0</v>
      </c>
      <c r="BH325" s="180">
        <f>IF(N325="sníž. přenesená",J325,0)</f>
        <v>0</v>
      </c>
      <c r="BI325" s="180">
        <f>IF(N325="nulová",J325,0)</f>
        <v>0</v>
      </c>
      <c r="BJ325" s="19" t="s">
        <v>86</v>
      </c>
      <c r="BK325" s="180">
        <f>ROUND(I325*H325,2)</f>
        <v>0</v>
      </c>
      <c r="BL325" s="19" t="s">
        <v>210</v>
      </c>
      <c r="BM325" s="179" t="s">
        <v>566</v>
      </c>
    </row>
    <row r="326" s="13" customFormat="1">
      <c r="A326" s="13"/>
      <c r="B326" s="181"/>
      <c r="C326" s="13"/>
      <c r="D326" s="182" t="s">
        <v>142</v>
      </c>
      <c r="E326" s="183" t="s">
        <v>1</v>
      </c>
      <c r="F326" s="184" t="s">
        <v>567</v>
      </c>
      <c r="G326" s="13"/>
      <c r="H326" s="185">
        <v>26.5</v>
      </c>
      <c r="I326" s="186"/>
      <c r="J326" s="13"/>
      <c r="K326" s="13"/>
      <c r="L326" s="181"/>
      <c r="M326" s="187"/>
      <c r="N326" s="188"/>
      <c r="O326" s="188"/>
      <c r="P326" s="188"/>
      <c r="Q326" s="188"/>
      <c r="R326" s="188"/>
      <c r="S326" s="188"/>
      <c r="T326" s="189"/>
      <c r="U326" s="13"/>
      <c r="V326" s="13"/>
      <c r="W326" s="13"/>
      <c r="X326" s="13"/>
      <c r="Y326" s="13"/>
      <c r="Z326" s="13"/>
      <c r="AA326" s="13"/>
      <c r="AB326" s="13"/>
      <c r="AC326" s="13"/>
      <c r="AD326" s="13"/>
      <c r="AE326" s="13"/>
      <c r="AT326" s="183" t="s">
        <v>142</v>
      </c>
      <c r="AU326" s="183" t="s">
        <v>88</v>
      </c>
      <c r="AV326" s="13" t="s">
        <v>88</v>
      </c>
      <c r="AW326" s="13" t="s">
        <v>34</v>
      </c>
      <c r="AX326" s="13" t="s">
        <v>86</v>
      </c>
      <c r="AY326" s="183" t="s">
        <v>133</v>
      </c>
    </row>
    <row r="327" s="2" customFormat="1" ht="24.15" customHeight="1">
      <c r="A327" s="38"/>
      <c r="B327" s="167"/>
      <c r="C327" s="213" t="s">
        <v>568</v>
      </c>
      <c r="D327" s="213" t="s">
        <v>247</v>
      </c>
      <c r="E327" s="214" t="s">
        <v>569</v>
      </c>
      <c r="F327" s="215" t="s">
        <v>570</v>
      </c>
      <c r="G327" s="216" t="s">
        <v>138</v>
      </c>
      <c r="H327" s="217">
        <v>32.356999999999999</v>
      </c>
      <c r="I327" s="218"/>
      <c r="J327" s="219">
        <f>ROUND(I327*H327,2)</f>
        <v>0</v>
      </c>
      <c r="K327" s="215" t="s">
        <v>139</v>
      </c>
      <c r="L327" s="220"/>
      <c r="M327" s="221" t="s">
        <v>1</v>
      </c>
      <c r="N327" s="222" t="s">
        <v>43</v>
      </c>
      <c r="O327" s="77"/>
      <c r="P327" s="177">
        <f>O327*H327</f>
        <v>0</v>
      </c>
      <c r="Q327" s="177">
        <v>0.00029999999999999997</v>
      </c>
      <c r="R327" s="177">
        <f>Q327*H327</f>
        <v>0.0097070999999999998</v>
      </c>
      <c r="S327" s="177">
        <v>0</v>
      </c>
      <c r="T327" s="178">
        <f>S327*H327</f>
        <v>0</v>
      </c>
      <c r="U327" s="38"/>
      <c r="V327" s="38"/>
      <c r="W327" s="38"/>
      <c r="X327" s="38"/>
      <c r="Y327" s="38"/>
      <c r="Z327" s="38"/>
      <c r="AA327" s="38"/>
      <c r="AB327" s="38"/>
      <c r="AC327" s="38"/>
      <c r="AD327" s="38"/>
      <c r="AE327" s="38"/>
      <c r="AR327" s="179" t="s">
        <v>293</v>
      </c>
      <c r="AT327" s="179" t="s">
        <v>247</v>
      </c>
      <c r="AU327" s="179" t="s">
        <v>88</v>
      </c>
      <c r="AY327" s="19" t="s">
        <v>133</v>
      </c>
      <c r="BE327" s="180">
        <f>IF(N327="základní",J327,0)</f>
        <v>0</v>
      </c>
      <c r="BF327" s="180">
        <f>IF(N327="snížená",J327,0)</f>
        <v>0</v>
      </c>
      <c r="BG327" s="180">
        <f>IF(N327="zákl. přenesená",J327,0)</f>
        <v>0</v>
      </c>
      <c r="BH327" s="180">
        <f>IF(N327="sníž. přenesená",J327,0)</f>
        <v>0</v>
      </c>
      <c r="BI327" s="180">
        <f>IF(N327="nulová",J327,0)</f>
        <v>0</v>
      </c>
      <c r="BJ327" s="19" t="s">
        <v>86</v>
      </c>
      <c r="BK327" s="180">
        <f>ROUND(I327*H327,2)</f>
        <v>0</v>
      </c>
      <c r="BL327" s="19" t="s">
        <v>210</v>
      </c>
      <c r="BM327" s="179" t="s">
        <v>571</v>
      </c>
    </row>
    <row r="328" s="13" customFormat="1">
      <c r="A328" s="13"/>
      <c r="B328" s="181"/>
      <c r="C328" s="13"/>
      <c r="D328" s="182" t="s">
        <v>142</v>
      </c>
      <c r="E328" s="183" t="s">
        <v>1</v>
      </c>
      <c r="F328" s="184" t="s">
        <v>572</v>
      </c>
      <c r="G328" s="13"/>
      <c r="H328" s="185">
        <v>32.356999999999999</v>
      </c>
      <c r="I328" s="186"/>
      <c r="J328" s="13"/>
      <c r="K328" s="13"/>
      <c r="L328" s="181"/>
      <c r="M328" s="187"/>
      <c r="N328" s="188"/>
      <c r="O328" s="188"/>
      <c r="P328" s="188"/>
      <c r="Q328" s="188"/>
      <c r="R328" s="188"/>
      <c r="S328" s="188"/>
      <c r="T328" s="189"/>
      <c r="U328" s="13"/>
      <c r="V328" s="13"/>
      <c r="W328" s="13"/>
      <c r="X328" s="13"/>
      <c r="Y328" s="13"/>
      <c r="Z328" s="13"/>
      <c r="AA328" s="13"/>
      <c r="AB328" s="13"/>
      <c r="AC328" s="13"/>
      <c r="AD328" s="13"/>
      <c r="AE328" s="13"/>
      <c r="AT328" s="183" t="s">
        <v>142</v>
      </c>
      <c r="AU328" s="183" t="s">
        <v>88</v>
      </c>
      <c r="AV328" s="13" t="s">
        <v>88</v>
      </c>
      <c r="AW328" s="13" t="s">
        <v>34</v>
      </c>
      <c r="AX328" s="13" t="s">
        <v>86</v>
      </c>
      <c r="AY328" s="183" t="s">
        <v>133</v>
      </c>
    </row>
    <row r="329" s="12" customFormat="1" ht="22.8" customHeight="1">
      <c r="A329" s="12"/>
      <c r="B329" s="154"/>
      <c r="C329" s="12"/>
      <c r="D329" s="155" t="s">
        <v>77</v>
      </c>
      <c r="E329" s="165" t="s">
        <v>573</v>
      </c>
      <c r="F329" s="165" t="s">
        <v>574</v>
      </c>
      <c r="G329" s="12"/>
      <c r="H329" s="12"/>
      <c r="I329" s="157"/>
      <c r="J329" s="166">
        <f>BK329</f>
        <v>0</v>
      </c>
      <c r="K329" s="12"/>
      <c r="L329" s="154"/>
      <c r="M329" s="159"/>
      <c r="N329" s="160"/>
      <c r="O329" s="160"/>
      <c r="P329" s="161">
        <f>SUM(P330:P333)</f>
        <v>0</v>
      </c>
      <c r="Q329" s="160"/>
      <c r="R329" s="161">
        <f>SUM(R330:R333)</f>
        <v>0.74001827999999992</v>
      </c>
      <c r="S329" s="160"/>
      <c r="T329" s="162">
        <f>SUM(T330:T333)</f>
        <v>0</v>
      </c>
      <c r="U329" s="12"/>
      <c r="V329" s="12"/>
      <c r="W329" s="12"/>
      <c r="X329" s="12"/>
      <c r="Y329" s="12"/>
      <c r="Z329" s="12"/>
      <c r="AA329" s="12"/>
      <c r="AB329" s="12"/>
      <c r="AC329" s="12"/>
      <c r="AD329" s="12"/>
      <c r="AE329" s="12"/>
      <c r="AR329" s="155" t="s">
        <v>88</v>
      </c>
      <c r="AT329" s="163" t="s">
        <v>77</v>
      </c>
      <c r="AU329" s="163" t="s">
        <v>86</v>
      </c>
      <c r="AY329" s="155" t="s">
        <v>133</v>
      </c>
      <c r="BK329" s="164">
        <f>SUM(BK330:BK333)</f>
        <v>0</v>
      </c>
    </row>
    <row r="330" s="2" customFormat="1" ht="24.15" customHeight="1">
      <c r="A330" s="38"/>
      <c r="B330" s="167"/>
      <c r="C330" s="168" t="s">
        <v>575</v>
      </c>
      <c r="D330" s="168" t="s">
        <v>135</v>
      </c>
      <c r="E330" s="169" t="s">
        <v>576</v>
      </c>
      <c r="F330" s="170" t="s">
        <v>577</v>
      </c>
      <c r="G330" s="171" t="s">
        <v>168</v>
      </c>
      <c r="H330" s="172">
        <v>31.600000000000001</v>
      </c>
      <c r="I330" s="173"/>
      <c r="J330" s="174">
        <f>ROUND(I330*H330,2)</f>
        <v>0</v>
      </c>
      <c r="K330" s="170" t="s">
        <v>1</v>
      </c>
      <c r="L330" s="39"/>
      <c r="M330" s="175" t="s">
        <v>1</v>
      </c>
      <c r="N330" s="176" t="s">
        <v>43</v>
      </c>
      <c r="O330" s="77"/>
      <c r="P330" s="177">
        <f>O330*H330</f>
        <v>0</v>
      </c>
      <c r="Q330" s="177">
        <v>6.0000000000000002E-05</v>
      </c>
      <c r="R330" s="177">
        <f>Q330*H330</f>
        <v>0.0018960000000000001</v>
      </c>
      <c r="S330" s="177">
        <v>0</v>
      </c>
      <c r="T330" s="178">
        <f>S330*H330</f>
        <v>0</v>
      </c>
      <c r="U330" s="38"/>
      <c r="V330" s="38"/>
      <c r="W330" s="38"/>
      <c r="X330" s="38"/>
      <c r="Y330" s="38"/>
      <c r="Z330" s="38"/>
      <c r="AA330" s="38"/>
      <c r="AB330" s="38"/>
      <c r="AC330" s="38"/>
      <c r="AD330" s="38"/>
      <c r="AE330" s="38"/>
      <c r="AR330" s="179" t="s">
        <v>210</v>
      </c>
      <c r="AT330" s="179" t="s">
        <v>135</v>
      </c>
      <c r="AU330" s="179" t="s">
        <v>88</v>
      </c>
      <c r="AY330" s="19" t="s">
        <v>133</v>
      </c>
      <c r="BE330" s="180">
        <f>IF(N330="základní",J330,0)</f>
        <v>0</v>
      </c>
      <c r="BF330" s="180">
        <f>IF(N330="snížená",J330,0)</f>
        <v>0</v>
      </c>
      <c r="BG330" s="180">
        <f>IF(N330="zákl. přenesená",J330,0)</f>
        <v>0</v>
      </c>
      <c r="BH330" s="180">
        <f>IF(N330="sníž. přenesená",J330,0)</f>
        <v>0</v>
      </c>
      <c r="BI330" s="180">
        <f>IF(N330="nulová",J330,0)</f>
        <v>0</v>
      </c>
      <c r="BJ330" s="19" t="s">
        <v>86</v>
      </c>
      <c r="BK330" s="180">
        <f>ROUND(I330*H330,2)</f>
        <v>0</v>
      </c>
      <c r="BL330" s="19" t="s">
        <v>210</v>
      </c>
      <c r="BM330" s="179" t="s">
        <v>578</v>
      </c>
    </row>
    <row r="331" s="13" customFormat="1">
      <c r="A331" s="13"/>
      <c r="B331" s="181"/>
      <c r="C331" s="13"/>
      <c r="D331" s="182" t="s">
        <v>142</v>
      </c>
      <c r="E331" s="183" t="s">
        <v>1</v>
      </c>
      <c r="F331" s="184" t="s">
        <v>579</v>
      </c>
      <c r="G331" s="13"/>
      <c r="H331" s="185">
        <v>31.600000000000001</v>
      </c>
      <c r="I331" s="186"/>
      <c r="J331" s="13"/>
      <c r="K331" s="13"/>
      <c r="L331" s="181"/>
      <c r="M331" s="187"/>
      <c r="N331" s="188"/>
      <c r="O331" s="188"/>
      <c r="P331" s="188"/>
      <c r="Q331" s="188"/>
      <c r="R331" s="188"/>
      <c r="S331" s="188"/>
      <c r="T331" s="189"/>
      <c r="U331" s="13"/>
      <c r="V331" s="13"/>
      <c r="W331" s="13"/>
      <c r="X331" s="13"/>
      <c r="Y331" s="13"/>
      <c r="Z331" s="13"/>
      <c r="AA331" s="13"/>
      <c r="AB331" s="13"/>
      <c r="AC331" s="13"/>
      <c r="AD331" s="13"/>
      <c r="AE331" s="13"/>
      <c r="AT331" s="183" t="s">
        <v>142</v>
      </c>
      <c r="AU331" s="183" t="s">
        <v>88</v>
      </c>
      <c r="AV331" s="13" t="s">
        <v>88</v>
      </c>
      <c r="AW331" s="13" t="s">
        <v>34</v>
      </c>
      <c r="AX331" s="13" t="s">
        <v>86</v>
      </c>
      <c r="AY331" s="183" t="s">
        <v>133</v>
      </c>
    </row>
    <row r="332" s="2" customFormat="1" ht="24.15" customHeight="1">
      <c r="A332" s="38"/>
      <c r="B332" s="167"/>
      <c r="C332" s="213" t="s">
        <v>580</v>
      </c>
      <c r="D332" s="213" t="s">
        <v>247</v>
      </c>
      <c r="E332" s="214" t="s">
        <v>581</v>
      </c>
      <c r="F332" s="215" t="s">
        <v>582</v>
      </c>
      <c r="G332" s="216" t="s">
        <v>282</v>
      </c>
      <c r="H332" s="217">
        <v>325.16399999999999</v>
      </c>
      <c r="I332" s="218"/>
      <c r="J332" s="219">
        <f>ROUND(I332*H332,2)</f>
        <v>0</v>
      </c>
      <c r="K332" s="215" t="s">
        <v>1</v>
      </c>
      <c r="L332" s="220"/>
      <c r="M332" s="221" t="s">
        <v>1</v>
      </c>
      <c r="N332" s="222" t="s">
        <v>43</v>
      </c>
      <c r="O332" s="77"/>
      <c r="P332" s="177">
        <f>O332*H332</f>
        <v>0</v>
      </c>
      <c r="Q332" s="177">
        <v>0.0022699999999999999</v>
      </c>
      <c r="R332" s="177">
        <f>Q332*H332</f>
        <v>0.73812227999999991</v>
      </c>
      <c r="S332" s="177">
        <v>0</v>
      </c>
      <c r="T332" s="178">
        <f>S332*H332</f>
        <v>0</v>
      </c>
      <c r="U332" s="38"/>
      <c r="V332" s="38"/>
      <c r="W332" s="38"/>
      <c r="X332" s="38"/>
      <c r="Y332" s="38"/>
      <c r="Z332" s="38"/>
      <c r="AA332" s="38"/>
      <c r="AB332" s="38"/>
      <c r="AC332" s="38"/>
      <c r="AD332" s="38"/>
      <c r="AE332" s="38"/>
      <c r="AR332" s="179" t="s">
        <v>293</v>
      </c>
      <c r="AT332" s="179" t="s">
        <v>247</v>
      </c>
      <c r="AU332" s="179" t="s">
        <v>88</v>
      </c>
      <c r="AY332" s="19" t="s">
        <v>133</v>
      </c>
      <c r="BE332" s="180">
        <f>IF(N332="základní",J332,0)</f>
        <v>0</v>
      </c>
      <c r="BF332" s="180">
        <f>IF(N332="snížená",J332,0)</f>
        <v>0</v>
      </c>
      <c r="BG332" s="180">
        <f>IF(N332="zákl. přenesená",J332,0)</f>
        <v>0</v>
      </c>
      <c r="BH332" s="180">
        <f>IF(N332="sníž. přenesená",J332,0)</f>
        <v>0</v>
      </c>
      <c r="BI332" s="180">
        <f>IF(N332="nulová",J332,0)</f>
        <v>0</v>
      </c>
      <c r="BJ332" s="19" t="s">
        <v>86</v>
      </c>
      <c r="BK332" s="180">
        <f>ROUND(I332*H332,2)</f>
        <v>0</v>
      </c>
      <c r="BL332" s="19" t="s">
        <v>210</v>
      </c>
      <c r="BM332" s="179" t="s">
        <v>583</v>
      </c>
    </row>
    <row r="333" s="13" customFormat="1">
      <c r="A333" s="13"/>
      <c r="B333" s="181"/>
      <c r="C333" s="13"/>
      <c r="D333" s="182" t="s">
        <v>142</v>
      </c>
      <c r="E333" s="183" t="s">
        <v>1</v>
      </c>
      <c r="F333" s="184" t="s">
        <v>584</v>
      </c>
      <c r="G333" s="13"/>
      <c r="H333" s="185">
        <v>325.16399999999999</v>
      </c>
      <c r="I333" s="186"/>
      <c r="J333" s="13"/>
      <c r="K333" s="13"/>
      <c r="L333" s="181"/>
      <c r="M333" s="187"/>
      <c r="N333" s="188"/>
      <c r="O333" s="188"/>
      <c r="P333" s="188"/>
      <c r="Q333" s="188"/>
      <c r="R333" s="188"/>
      <c r="S333" s="188"/>
      <c r="T333" s="189"/>
      <c r="U333" s="13"/>
      <c r="V333" s="13"/>
      <c r="W333" s="13"/>
      <c r="X333" s="13"/>
      <c r="Y333" s="13"/>
      <c r="Z333" s="13"/>
      <c r="AA333" s="13"/>
      <c r="AB333" s="13"/>
      <c r="AC333" s="13"/>
      <c r="AD333" s="13"/>
      <c r="AE333" s="13"/>
      <c r="AT333" s="183" t="s">
        <v>142</v>
      </c>
      <c r="AU333" s="183" t="s">
        <v>88</v>
      </c>
      <c r="AV333" s="13" t="s">
        <v>88</v>
      </c>
      <c r="AW333" s="13" t="s">
        <v>34</v>
      </c>
      <c r="AX333" s="13" t="s">
        <v>86</v>
      </c>
      <c r="AY333" s="183" t="s">
        <v>133</v>
      </c>
    </row>
    <row r="334" s="12" customFormat="1" ht="22.8" customHeight="1">
      <c r="A334" s="12"/>
      <c r="B334" s="154"/>
      <c r="C334" s="12"/>
      <c r="D334" s="155" t="s">
        <v>77</v>
      </c>
      <c r="E334" s="165" t="s">
        <v>585</v>
      </c>
      <c r="F334" s="165" t="s">
        <v>586</v>
      </c>
      <c r="G334" s="12"/>
      <c r="H334" s="12"/>
      <c r="I334" s="157"/>
      <c r="J334" s="166">
        <f>BK334</f>
        <v>0</v>
      </c>
      <c r="K334" s="12"/>
      <c r="L334" s="154"/>
      <c r="M334" s="159"/>
      <c r="N334" s="160"/>
      <c r="O334" s="160"/>
      <c r="P334" s="161">
        <f>SUM(P335:P339)</f>
        <v>0</v>
      </c>
      <c r="Q334" s="160"/>
      <c r="R334" s="161">
        <f>SUM(R335:R339)</f>
        <v>0.015087999999999997</v>
      </c>
      <c r="S334" s="160"/>
      <c r="T334" s="162">
        <f>SUM(T335:T339)</f>
        <v>0</v>
      </c>
      <c r="U334" s="12"/>
      <c r="V334" s="12"/>
      <c r="W334" s="12"/>
      <c r="X334" s="12"/>
      <c r="Y334" s="12"/>
      <c r="Z334" s="12"/>
      <c r="AA334" s="12"/>
      <c r="AB334" s="12"/>
      <c r="AC334" s="12"/>
      <c r="AD334" s="12"/>
      <c r="AE334" s="12"/>
      <c r="AR334" s="155" t="s">
        <v>88</v>
      </c>
      <c r="AT334" s="163" t="s">
        <v>77</v>
      </c>
      <c r="AU334" s="163" t="s">
        <v>86</v>
      </c>
      <c r="AY334" s="155" t="s">
        <v>133</v>
      </c>
      <c r="BK334" s="164">
        <f>SUM(BK335:BK339)</f>
        <v>0</v>
      </c>
    </row>
    <row r="335" s="2" customFormat="1" ht="24.15" customHeight="1">
      <c r="A335" s="38"/>
      <c r="B335" s="167"/>
      <c r="C335" s="168" t="s">
        <v>587</v>
      </c>
      <c r="D335" s="168" t="s">
        <v>135</v>
      </c>
      <c r="E335" s="169" t="s">
        <v>588</v>
      </c>
      <c r="F335" s="170" t="s">
        <v>589</v>
      </c>
      <c r="G335" s="171" t="s">
        <v>138</v>
      </c>
      <c r="H335" s="172">
        <v>32.799999999999997</v>
      </c>
      <c r="I335" s="173"/>
      <c r="J335" s="174">
        <f>ROUND(I335*H335,2)</f>
        <v>0</v>
      </c>
      <c r="K335" s="170" t="s">
        <v>139</v>
      </c>
      <c r="L335" s="39"/>
      <c r="M335" s="175" t="s">
        <v>1</v>
      </c>
      <c r="N335" s="176" t="s">
        <v>43</v>
      </c>
      <c r="O335" s="77"/>
      <c r="P335" s="177">
        <f>O335*H335</f>
        <v>0</v>
      </c>
      <c r="Q335" s="177">
        <v>8.0000000000000007E-05</v>
      </c>
      <c r="R335" s="177">
        <f>Q335*H335</f>
        <v>0.002624</v>
      </c>
      <c r="S335" s="177">
        <v>0</v>
      </c>
      <c r="T335" s="178">
        <f>S335*H335</f>
        <v>0</v>
      </c>
      <c r="U335" s="38"/>
      <c r="V335" s="38"/>
      <c r="W335" s="38"/>
      <c r="X335" s="38"/>
      <c r="Y335" s="38"/>
      <c r="Z335" s="38"/>
      <c r="AA335" s="38"/>
      <c r="AB335" s="38"/>
      <c r="AC335" s="38"/>
      <c r="AD335" s="38"/>
      <c r="AE335" s="38"/>
      <c r="AR335" s="179" t="s">
        <v>210</v>
      </c>
      <c r="AT335" s="179" t="s">
        <v>135</v>
      </c>
      <c r="AU335" s="179" t="s">
        <v>88</v>
      </c>
      <c r="AY335" s="19" t="s">
        <v>133</v>
      </c>
      <c r="BE335" s="180">
        <f>IF(N335="základní",J335,0)</f>
        <v>0</v>
      </c>
      <c r="BF335" s="180">
        <f>IF(N335="snížená",J335,0)</f>
        <v>0</v>
      </c>
      <c r="BG335" s="180">
        <f>IF(N335="zákl. přenesená",J335,0)</f>
        <v>0</v>
      </c>
      <c r="BH335" s="180">
        <f>IF(N335="sníž. přenesená",J335,0)</f>
        <v>0</v>
      </c>
      <c r="BI335" s="180">
        <f>IF(N335="nulová",J335,0)</f>
        <v>0</v>
      </c>
      <c r="BJ335" s="19" t="s">
        <v>86</v>
      </c>
      <c r="BK335" s="180">
        <f>ROUND(I335*H335,2)</f>
        <v>0</v>
      </c>
      <c r="BL335" s="19" t="s">
        <v>210</v>
      </c>
      <c r="BM335" s="179" t="s">
        <v>590</v>
      </c>
    </row>
    <row r="336" s="13" customFormat="1">
      <c r="A336" s="13"/>
      <c r="B336" s="181"/>
      <c r="C336" s="13"/>
      <c r="D336" s="182" t="s">
        <v>142</v>
      </c>
      <c r="E336" s="183" t="s">
        <v>1</v>
      </c>
      <c r="F336" s="184" t="s">
        <v>591</v>
      </c>
      <c r="G336" s="13"/>
      <c r="H336" s="185">
        <v>32.799999999999997</v>
      </c>
      <c r="I336" s="186"/>
      <c r="J336" s="13"/>
      <c r="K336" s="13"/>
      <c r="L336" s="181"/>
      <c r="M336" s="187"/>
      <c r="N336" s="188"/>
      <c r="O336" s="188"/>
      <c r="P336" s="188"/>
      <c r="Q336" s="188"/>
      <c r="R336" s="188"/>
      <c r="S336" s="188"/>
      <c r="T336" s="189"/>
      <c r="U336" s="13"/>
      <c r="V336" s="13"/>
      <c r="W336" s="13"/>
      <c r="X336" s="13"/>
      <c r="Y336" s="13"/>
      <c r="Z336" s="13"/>
      <c r="AA336" s="13"/>
      <c r="AB336" s="13"/>
      <c r="AC336" s="13"/>
      <c r="AD336" s="13"/>
      <c r="AE336" s="13"/>
      <c r="AT336" s="183" t="s">
        <v>142</v>
      </c>
      <c r="AU336" s="183" t="s">
        <v>88</v>
      </c>
      <c r="AV336" s="13" t="s">
        <v>88</v>
      </c>
      <c r="AW336" s="13" t="s">
        <v>34</v>
      </c>
      <c r="AX336" s="13" t="s">
        <v>86</v>
      </c>
      <c r="AY336" s="183" t="s">
        <v>133</v>
      </c>
    </row>
    <row r="337" s="2" customFormat="1" ht="24.15" customHeight="1">
      <c r="A337" s="38"/>
      <c r="B337" s="167"/>
      <c r="C337" s="168" t="s">
        <v>592</v>
      </c>
      <c r="D337" s="168" t="s">
        <v>135</v>
      </c>
      <c r="E337" s="169" t="s">
        <v>593</v>
      </c>
      <c r="F337" s="170" t="s">
        <v>594</v>
      </c>
      <c r="G337" s="171" t="s">
        <v>138</v>
      </c>
      <c r="H337" s="172">
        <v>32.799999999999997</v>
      </c>
      <c r="I337" s="173"/>
      <c r="J337" s="174">
        <f>ROUND(I337*H337,2)</f>
        <v>0</v>
      </c>
      <c r="K337" s="170" t="s">
        <v>139</v>
      </c>
      <c r="L337" s="39"/>
      <c r="M337" s="175" t="s">
        <v>1</v>
      </c>
      <c r="N337" s="176" t="s">
        <v>43</v>
      </c>
      <c r="O337" s="77"/>
      <c r="P337" s="177">
        <f>O337*H337</f>
        <v>0</v>
      </c>
      <c r="Q337" s="177">
        <v>0.00013999999999999999</v>
      </c>
      <c r="R337" s="177">
        <f>Q337*H337</f>
        <v>0.0045919999999999989</v>
      </c>
      <c r="S337" s="177">
        <v>0</v>
      </c>
      <c r="T337" s="178">
        <f>S337*H337</f>
        <v>0</v>
      </c>
      <c r="U337" s="38"/>
      <c r="V337" s="38"/>
      <c r="W337" s="38"/>
      <c r="X337" s="38"/>
      <c r="Y337" s="38"/>
      <c r="Z337" s="38"/>
      <c r="AA337" s="38"/>
      <c r="AB337" s="38"/>
      <c r="AC337" s="38"/>
      <c r="AD337" s="38"/>
      <c r="AE337" s="38"/>
      <c r="AR337" s="179" t="s">
        <v>210</v>
      </c>
      <c r="AT337" s="179" t="s">
        <v>135</v>
      </c>
      <c r="AU337" s="179" t="s">
        <v>88</v>
      </c>
      <c r="AY337" s="19" t="s">
        <v>133</v>
      </c>
      <c r="BE337" s="180">
        <f>IF(N337="základní",J337,0)</f>
        <v>0</v>
      </c>
      <c r="BF337" s="180">
        <f>IF(N337="snížená",J337,0)</f>
        <v>0</v>
      </c>
      <c r="BG337" s="180">
        <f>IF(N337="zákl. přenesená",J337,0)</f>
        <v>0</v>
      </c>
      <c r="BH337" s="180">
        <f>IF(N337="sníž. přenesená",J337,0)</f>
        <v>0</v>
      </c>
      <c r="BI337" s="180">
        <f>IF(N337="nulová",J337,0)</f>
        <v>0</v>
      </c>
      <c r="BJ337" s="19" t="s">
        <v>86</v>
      </c>
      <c r="BK337" s="180">
        <f>ROUND(I337*H337,2)</f>
        <v>0</v>
      </c>
      <c r="BL337" s="19" t="s">
        <v>210</v>
      </c>
      <c r="BM337" s="179" t="s">
        <v>595</v>
      </c>
    </row>
    <row r="338" s="2" customFormat="1" ht="24.15" customHeight="1">
      <c r="A338" s="38"/>
      <c r="B338" s="167"/>
      <c r="C338" s="168" t="s">
        <v>596</v>
      </c>
      <c r="D338" s="168" t="s">
        <v>135</v>
      </c>
      <c r="E338" s="169" t="s">
        <v>597</v>
      </c>
      <c r="F338" s="170" t="s">
        <v>598</v>
      </c>
      <c r="G338" s="171" t="s">
        <v>138</v>
      </c>
      <c r="H338" s="172">
        <v>32.799999999999997</v>
      </c>
      <c r="I338" s="173"/>
      <c r="J338" s="174">
        <f>ROUND(I338*H338,2)</f>
        <v>0</v>
      </c>
      <c r="K338" s="170" t="s">
        <v>139</v>
      </c>
      <c r="L338" s="39"/>
      <c r="M338" s="175" t="s">
        <v>1</v>
      </c>
      <c r="N338" s="176" t="s">
        <v>43</v>
      </c>
      <c r="O338" s="77"/>
      <c r="P338" s="177">
        <f>O338*H338</f>
        <v>0</v>
      </c>
      <c r="Q338" s="177">
        <v>0.00012</v>
      </c>
      <c r="R338" s="177">
        <f>Q338*H338</f>
        <v>0.0039359999999999994</v>
      </c>
      <c r="S338" s="177">
        <v>0</v>
      </c>
      <c r="T338" s="178">
        <f>S338*H338</f>
        <v>0</v>
      </c>
      <c r="U338" s="38"/>
      <c r="V338" s="38"/>
      <c r="W338" s="38"/>
      <c r="X338" s="38"/>
      <c r="Y338" s="38"/>
      <c r="Z338" s="38"/>
      <c r="AA338" s="38"/>
      <c r="AB338" s="38"/>
      <c r="AC338" s="38"/>
      <c r="AD338" s="38"/>
      <c r="AE338" s="38"/>
      <c r="AR338" s="179" t="s">
        <v>210</v>
      </c>
      <c r="AT338" s="179" t="s">
        <v>135</v>
      </c>
      <c r="AU338" s="179" t="s">
        <v>88</v>
      </c>
      <c r="AY338" s="19" t="s">
        <v>133</v>
      </c>
      <c r="BE338" s="180">
        <f>IF(N338="základní",J338,0)</f>
        <v>0</v>
      </c>
      <c r="BF338" s="180">
        <f>IF(N338="snížená",J338,0)</f>
        <v>0</v>
      </c>
      <c r="BG338" s="180">
        <f>IF(N338="zákl. přenesená",J338,0)</f>
        <v>0</v>
      </c>
      <c r="BH338" s="180">
        <f>IF(N338="sníž. přenesená",J338,0)</f>
        <v>0</v>
      </c>
      <c r="BI338" s="180">
        <f>IF(N338="nulová",J338,0)</f>
        <v>0</v>
      </c>
      <c r="BJ338" s="19" t="s">
        <v>86</v>
      </c>
      <c r="BK338" s="180">
        <f>ROUND(I338*H338,2)</f>
        <v>0</v>
      </c>
      <c r="BL338" s="19" t="s">
        <v>210</v>
      </c>
      <c r="BM338" s="179" t="s">
        <v>599</v>
      </c>
    </row>
    <row r="339" s="2" customFormat="1" ht="24.15" customHeight="1">
      <c r="A339" s="38"/>
      <c r="B339" s="167"/>
      <c r="C339" s="168" t="s">
        <v>600</v>
      </c>
      <c r="D339" s="168" t="s">
        <v>135</v>
      </c>
      <c r="E339" s="169" t="s">
        <v>601</v>
      </c>
      <c r="F339" s="170" t="s">
        <v>602</v>
      </c>
      <c r="G339" s="171" t="s">
        <v>138</v>
      </c>
      <c r="H339" s="172">
        <v>32.799999999999997</v>
      </c>
      <c r="I339" s="173"/>
      <c r="J339" s="174">
        <f>ROUND(I339*H339,2)</f>
        <v>0</v>
      </c>
      <c r="K339" s="170" t="s">
        <v>139</v>
      </c>
      <c r="L339" s="39"/>
      <c r="M339" s="175" t="s">
        <v>1</v>
      </c>
      <c r="N339" s="176" t="s">
        <v>43</v>
      </c>
      <c r="O339" s="77"/>
      <c r="P339" s="177">
        <f>O339*H339</f>
        <v>0</v>
      </c>
      <c r="Q339" s="177">
        <v>0.00012</v>
      </c>
      <c r="R339" s="177">
        <f>Q339*H339</f>
        <v>0.0039359999999999994</v>
      </c>
      <c r="S339" s="177">
        <v>0</v>
      </c>
      <c r="T339" s="178">
        <f>S339*H339</f>
        <v>0</v>
      </c>
      <c r="U339" s="38"/>
      <c r="V339" s="38"/>
      <c r="W339" s="38"/>
      <c r="X339" s="38"/>
      <c r="Y339" s="38"/>
      <c r="Z339" s="38"/>
      <c r="AA339" s="38"/>
      <c r="AB339" s="38"/>
      <c r="AC339" s="38"/>
      <c r="AD339" s="38"/>
      <c r="AE339" s="38"/>
      <c r="AR339" s="179" t="s">
        <v>210</v>
      </c>
      <c r="AT339" s="179" t="s">
        <v>135</v>
      </c>
      <c r="AU339" s="179" t="s">
        <v>88</v>
      </c>
      <c r="AY339" s="19" t="s">
        <v>133</v>
      </c>
      <c r="BE339" s="180">
        <f>IF(N339="základní",J339,0)</f>
        <v>0</v>
      </c>
      <c r="BF339" s="180">
        <f>IF(N339="snížená",J339,0)</f>
        <v>0</v>
      </c>
      <c r="BG339" s="180">
        <f>IF(N339="zákl. přenesená",J339,0)</f>
        <v>0</v>
      </c>
      <c r="BH339" s="180">
        <f>IF(N339="sníž. přenesená",J339,0)</f>
        <v>0</v>
      </c>
      <c r="BI339" s="180">
        <f>IF(N339="nulová",J339,0)</f>
        <v>0</v>
      </c>
      <c r="BJ339" s="19" t="s">
        <v>86</v>
      </c>
      <c r="BK339" s="180">
        <f>ROUND(I339*H339,2)</f>
        <v>0</v>
      </c>
      <c r="BL339" s="19" t="s">
        <v>210</v>
      </c>
      <c r="BM339" s="179" t="s">
        <v>603</v>
      </c>
    </row>
    <row r="340" s="12" customFormat="1" ht="25.92" customHeight="1">
      <c r="A340" s="12"/>
      <c r="B340" s="154"/>
      <c r="C340" s="12"/>
      <c r="D340" s="155" t="s">
        <v>77</v>
      </c>
      <c r="E340" s="156" t="s">
        <v>604</v>
      </c>
      <c r="F340" s="156" t="s">
        <v>605</v>
      </c>
      <c r="G340" s="12"/>
      <c r="H340" s="12"/>
      <c r="I340" s="157"/>
      <c r="J340" s="158">
        <f>BK340</f>
        <v>0</v>
      </c>
      <c r="K340" s="12"/>
      <c r="L340" s="154"/>
      <c r="M340" s="159"/>
      <c r="N340" s="160"/>
      <c r="O340" s="160"/>
      <c r="P340" s="161">
        <f>P341+P349+P356+P358+P361+P364</f>
        <v>0</v>
      </c>
      <c r="Q340" s="160"/>
      <c r="R340" s="161">
        <f>R341+R349+R356+R358+R361+R364</f>
        <v>0</v>
      </c>
      <c r="S340" s="160"/>
      <c r="T340" s="162">
        <f>T341+T349+T356+T358+T361+T364</f>
        <v>0</v>
      </c>
      <c r="U340" s="12"/>
      <c r="V340" s="12"/>
      <c r="W340" s="12"/>
      <c r="X340" s="12"/>
      <c r="Y340" s="12"/>
      <c r="Z340" s="12"/>
      <c r="AA340" s="12"/>
      <c r="AB340" s="12"/>
      <c r="AC340" s="12"/>
      <c r="AD340" s="12"/>
      <c r="AE340" s="12"/>
      <c r="AR340" s="155" t="s">
        <v>156</v>
      </c>
      <c r="AT340" s="163" t="s">
        <v>77</v>
      </c>
      <c r="AU340" s="163" t="s">
        <v>78</v>
      </c>
      <c r="AY340" s="155" t="s">
        <v>133</v>
      </c>
      <c r="BK340" s="164">
        <f>BK341+BK349+BK356+BK358+BK361+BK364</f>
        <v>0</v>
      </c>
    </row>
    <row r="341" s="12" customFormat="1" ht="22.8" customHeight="1">
      <c r="A341" s="12"/>
      <c r="B341" s="154"/>
      <c r="C341" s="12"/>
      <c r="D341" s="155" t="s">
        <v>77</v>
      </c>
      <c r="E341" s="165" t="s">
        <v>606</v>
      </c>
      <c r="F341" s="165" t="s">
        <v>607</v>
      </c>
      <c r="G341" s="12"/>
      <c r="H341" s="12"/>
      <c r="I341" s="157"/>
      <c r="J341" s="166">
        <f>BK341</f>
        <v>0</v>
      </c>
      <c r="K341" s="12"/>
      <c r="L341" s="154"/>
      <c r="M341" s="159"/>
      <c r="N341" s="160"/>
      <c r="O341" s="160"/>
      <c r="P341" s="161">
        <f>SUM(P342:P348)</f>
        <v>0</v>
      </c>
      <c r="Q341" s="160"/>
      <c r="R341" s="161">
        <f>SUM(R342:R348)</f>
        <v>0</v>
      </c>
      <c r="S341" s="160"/>
      <c r="T341" s="162">
        <f>SUM(T342:T348)</f>
        <v>0</v>
      </c>
      <c r="U341" s="12"/>
      <c r="V341" s="12"/>
      <c r="W341" s="12"/>
      <c r="X341" s="12"/>
      <c r="Y341" s="12"/>
      <c r="Z341" s="12"/>
      <c r="AA341" s="12"/>
      <c r="AB341" s="12"/>
      <c r="AC341" s="12"/>
      <c r="AD341" s="12"/>
      <c r="AE341" s="12"/>
      <c r="AR341" s="155" t="s">
        <v>156</v>
      </c>
      <c r="AT341" s="163" t="s">
        <v>77</v>
      </c>
      <c r="AU341" s="163" t="s">
        <v>86</v>
      </c>
      <c r="AY341" s="155" t="s">
        <v>133</v>
      </c>
      <c r="BK341" s="164">
        <f>SUM(BK342:BK348)</f>
        <v>0</v>
      </c>
    </row>
    <row r="342" s="2" customFormat="1" ht="16.5" customHeight="1">
      <c r="A342" s="38"/>
      <c r="B342" s="167"/>
      <c r="C342" s="168" t="s">
        <v>608</v>
      </c>
      <c r="D342" s="168" t="s">
        <v>135</v>
      </c>
      <c r="E342" s="169" t="s">
        <v>609</v>
      </c>
      <c r="F342" s="170" t="s">
        <v>610</v>
      </c>
      <c r="G342" s="171" t="s">
        <v>611</v>
      </c>
      <c r="H342" s="172">
        <v>1</v>
      </c>
      <c r="I342" s="173"/>
      <c r="J342" s="174">
        <f>ROUND(I342*H342,2)</f>
        <v>0</v>
      </c>
      <c r="K342" s="170" t="s">
        <v>1</v>
      </c>
      <c r="L342" s="39"/>
      <c r="M342" s="175" t="s">
        <v>1</v>
      </c>
      <c r="N342" s="176" t="s">
        <v>43</v>
      </c>
      <c r="O342" s="77"/>
      <c r="P342" s="177">
        <f>O342*H342</f>
        <v>0</v>
      </c>
      <c r="Q342" s="177">
        <v>0</v>
      </c>
      <c r="R342" s="177">
        <f>Q342*H342</f>
        <v>0</v>
      </c>
      <c r="S342" s="177">
        <v>0</v>
      </c>
      <c r="T342" s="178">
        <f>S342*H342</f>
        <v>0</v>
      </c>
      <c r="U342" s="38"/>
      <c r="V342" s="38"/>
      <c r="W342" s="38"/>
      <c r="X342" s="38"/>
      <c r="Y342" s="38"/>
      <c r="Z342" s="38"/>
      <c r="AA342" s="38"/>
      <c r="AB342" s="38"/>
      <c r="AC342" s="38"/>
      <c r="AD342" s="38"/>
      <c r="AE342" s="38"/>
      <c r="AR342" s="179" t="s">
        <v>612</v>
      </c>
      <c r="AT342" s="179" t="s">
        <v>135</v>
      </c>
      <c r="AU342" s="179" t="s">
        <v>88</v>
      </c>
      <c r="AY342" s="19" t="s">
        <v>133</v>
      </c>
      <c r="BE342" s="180">
        <f>IF(N342="základní",J342,0)</f>
        <v>0</v>
      </c>
      <c r="BF342" s="180">
        <f>IF(N342="snížená",J342,0)</f>
        <v>0</v>
      </c>
      <c r="BG342" s="180">
        <f>IF(N342="zákl. přenesená",J342,0)</f>
        <v>0</v>
      </c>
      <c r="BH342" s="180">
        <f>IF(N342="sníž. přenesená",J342,0)</f>
        <v>0</v>
      </c>
      <c r="BI342" s="180">
        <f>IF(N342="nulová",J342,0)</f>
        <v>0</v>
      </c>
      <c r="BJ342" s="19" t="s">
        <v>86</v>
      </c>
      <c r="BK342" s="180">
        <f>ROUND(I342*H342,2)</f>
        <v>0</v>
      </c>
      <c r="BL342" s="19" t="s">
        <v>612</v>
      </c>
      <c r="BM342" s="179" t="s">
        <v>613</v>
      </c>
    </row>
    <row r="343" s="2" customFormat="1" ht="16.5" customHeight="1">
      <c r="A343" s="38"/>
      <c r="B343" s="167"/>
      <c r="C343" s="168" t="s">
        <v>614</v>
      </c>
      <c r="D343" s="168" t="s">
        <v>135</v>
      </c>
      <c r="E343" s="169" t="s">
        <v>615</v>
      </c>
      <c r="F343" s="170" t="s">
        <v>616</v>
      </c>
      <c r="G343" s="171" t="s">
        <v>611</v>
      </c>
      <c r="H343" s="172">
        <v>1</v>
      </c>
      <c r="I343" s="173"/>
      <c r="J343" s="174">
        <f>ROUND(I343*H343,2)</f>
        <v>0</v>
      </c>
      <c r="K343" s="170" t="s">
        <v>1</v>
      </c>
      <c r="L343" s="39"/>
      <c r="M343" s="175" t="s">
        <v>1</v>
      </c>
      <c r="N343" s="176" t="s">
        <v>43</v>
      </c>
      <c r="O343" s="77"/>
      <c r="P343" s="177">
        <f>O343*H343</f>
        <v>0</v>
      </c>
      <c r="Q343" s="177">
        <v>0</v>
      </c>
      <c r="R343" s="177">
        <f>Q343*H343</f>
        <v>0</v>
      </c>
      <c r="S343" s="177">
        <v>0</v>
      </c>
      <c r="T343" s="178">
        <f>S343*H343</f>
        <v>0</v>
      </c>
      <c r="U343" s="38"/>
      <c r="V343" s="38"/>
      <c r="W343" s="38"/>
      <c r="X343" s="38"/>
      <c r="Y343" s="38"/>
      <c r="Z343" s="38"/>
      <c r="AA343" s="38"/>
      <c r="AB343" s="38"/>
      <c r="AC343" s="38"/>
      <c r="AD343" s="38"/>
      <c r="AE343" s="38"/>
      <c r="AR343" s="179" t="s">
        <v>612</v>
      </c>
      <c r="AT343" s="179" t="s">
        <v>135</v>
      </c>
      <c r="AU343" s="179" t="s">
        <v>88</v>
      </c>
      <c r="AY343" s="19" t="s">
        <v>133</v>
      </c>
      <c r="BE343" s="180">
        <f>IF(N343="základní",J343,0)</f>
        <v>0</v>
      </c>
      <c r="BF343" s="180">
        <f>IF(N343="snížená",J343,0)</f>
        <v>0</v>
      </c>
      <c r="BG343" s="180">
        <f>IF(N343="zákl. přenesená",J343,0)</f>
        <v>0</v>
      </c>
      <c r="BH343" s="180">
        <f>IF(N343="sníž. přenesená",J343,0)</f>
        <v>0</v>
      </c>
      <c r="BI343" s="180">
        <f>IF(N343="nulová",J343,0)</f>
        <v>0</v>
      </c>
      <c r="BJ343" s="19" t="s">
        <v>86</v>
      </c>
      <c r="BK343" s="180">
        <f>ROUND(I343*H343,2)</f>
        <v>0</v>
      </c>
      <c r="BL343" s="19" t="s">
        <v>612</v>
      </c>
      <c r="BM343" s="179" t="s">
        <v>617</v>
      </c>
    </row>
    <row r="344" s="2" customFormat="1" ht="21.75" customHeight="1">
      <c r="A344" s="38"/>
      <c r="B344" s="167"/>
      <c r="C344" s="168" t="s">
        <v>618</v>
      </c>
      <c r="D344" s="168" t="s">
        <v>135</v>
      </c>
      <c r="E344" s="169" t="s">
        <v>619</v>
      </c>
      <c r="F344" s="170" t="s">
        <v>620</v>
      </c>
      <c r="G344" s="171" t="s">
        <v>611</v>
      </c>
      <c r="H344" s="172">
        <v>1</v>
      </c>
      <c r="I344" s="173"/>
      <c r="J344" s="174">
        <f>ROUND(I344*H344,2)</f>
        <v>0</v>
      </c>
      <c r="K344" s="170" t="s">
        <v>1</v>
      </c>
      <c r="L344" s="39"/>
      <c r="M344" s="175" t="s">
        <v>1</v>
      </c>
      <c r="N344" s="176" t="s">
        <v>43</v>
      </c>
      <c r="O344" s="77"/>
      <c r="P344" s="177">
        <f>O344*H344</f>
        <v>0</v>
      </c>
      <c r="Q344" s="177">
        <v>0</v>
      </c>
      <c r="R344" s="177">
        <f>Q344*H344</f>
        <v>0</v>
      </c>
      <c r="S344" s="177">
        <v>0</v>
      </c>
      <c r="T344" s="178">
        <f>S344*H344</f>
        <v>0</v>
      </c>
      <c r="U344" s="38"/>
      <c r="V344" s="38"/>
      <c r="W344" s="38"/>
      <c r="X344" s="38"/>
      <c r="Y344" s="38"/>
      <c r="Z344" s="38"/>
      <c r="AA344" s="38"/>
      <c r="AB344" s="38"/>
      <c r="AC344" s="38"/>
      <c r="AD344" s="38"/>
      <c r="AE344" s="38"/>
      <c r="AR344" s="179" t="s">
        <v>612</v>
      </c>
      <c r="AT344" s="179" t="s">
        <v>135</v>
      </c>
      <c r="AU344" s="179" t="s">
        <v>88</v>
      </c>
      <c r="AY344" s="19" t="s">
        <v>133</v>
      </c>
      <c r="BE344" s="180">
        <f>IF(N344="základní",J344,0)</f>
        <v>0</v>
      </c>
      <c r="BF344" s="180">
        <f>IF(N344="snížená",J344,0)</f>
        <v>0</v>
      </c>
      <c r="BG344" s="180">
        <f>IF(N344="zákl. přenesená",J344,0)</f>
        <v>0</v>
      </c>
      <c r="BH344" s="180">
        <f>IF(N344="sníž. přenesená",J344,0)</f>
        <v>0</v>
      </c>
      <c r="BI344" s="180">
        <f>IF(N344="nulová",J344,0)</f>
        <v>0</v>
      </c>
      <c r="BJ344" s="19" t="s">
        <v>86</v>
      </c>
      <c r="BK344" s="180">
        <f>ROUND(I344*H344,2)</f>
        <v>0</v>
      </c>
      <c r="BL344" s="19" t="s">
        <v>612</v>
      </c>
      <c r="BM344" s="179" t="s">
        <v>621</v>
      </c>
    </row>
    <row r="345" s="2" customFormat="1" ht="24.15" customHeight="1">
      <c r="A345" s="38"/>
      <c r="B345" s="167"/>
      <c r="C345" s="168" t="s">
        <v>622</v>
      </c>
      <c r="D345" s="168" t="s">
        <v>135</v>
      </c>
      <c r="E345" s="169" t="s">
        <v>623</v>
      </c>
      <c r="F345" s="170" t="s">
        <v>624</v>
      </c>
      <c r="G345" s="171" t="s">
        <v>611</v>
      </c>
      <c r="H345" s="172">
        <v>1</v>
      </c>
      <c r="I345" s="173"/>
      <c r="J345" s="174">
        <f>ROUND(I345*H345,2)</f>
        <v>0</v>
      </c>
      <c r="K345" s="170" t="s">
        <v>139</v>
      </c>
      <c r="L345" s="39"/>
      <c r="M345" s="175" t="s">
        <v>1</v>
      </c>
      <c r="N345" s="176" t="s">
        <v>43</v>
      </c>
      <c r="O345" s="77"/>
      <c r="P345" s="177">
        <f>O345*H345</f>
        <v>0</v>
      </c>
      <c r="Q345" s="177">
        <v>0</v>
      </c>
      <c r="R345" s="177">
        <f>Q345*H345</f>
        <v>0</v>
      </c>
      <c r="S345" s="177">
        <v>0</v>
      </c>
      <c r="T345" s="178">
        <f>S345*H345</f>
        <v>0</v>
      </c>
      <c r="U345" s="38"/>
      <c r="V345" s="38"/>
      <c r="W345" s="38"/>
      <c r="X345" s="38"/>
      <c r="Y345" s="38"/>
      <c r="Z345" s="38"/>
      <c r="AA345" s="38"/>
      <c r="AB345" s="38"/>
      <c r="AC345" s="38"/>
      <c r="AD345" s="38"/>
      <c r="AE345" s="38"/>
      <c r="AR345" s="179" t="s">
        <v>612</v>
      </c>
      <c r="AT345" s="179" t="s">
        <v>135</v>
      </c>
      <c r="AU345" s="179" t="s">
        <v>88</v>
      </c>
      <c r="AY345" s="19" t="s">
        <v>133</v>
      </c>
      <c r="BE345" s="180">
        <f>IF(N345="základní",J345,0)</f>
        <v>0</v>
      </c>
      <c r="BF345" s="180">
        <f>IF(N345="snížená",J345,0)</f>
        <v>0</v>
      </c>
      <c r="BG345" s="180">
        <f>IF(N345="zákl. přenesená",J345,0)</f>
        <v>0</v>
      </c>
      <c r="BH345" s="180">
        <f>IF(N345="sníž. přenesená",J345,0)</f>
        <v>0</v>
      </c>
      <c r="BI345" s="180">
        <f>IF(N345="nulová",J345,0)</f>
        <v>0</v>
      </c>
      <c r="BJ345" s="19" t="s">
        <v>86</v>
      </c>
      <c r="BK345" s="180">
        <f>ROUND(I345*H345,2)</f>
        <v>0</v>
      </c>
      <c r="BL345" s="19" t="s">
        <v>612</v>
      </c>
      <c r="BM345" s="179" t="s">
        <v>625</v>
      </c>
    </row>
    <row r="346" s="2" customFormat="1" ht="16.5" customHeight="1">
      <c r="A346" s="38"/>
      <c r="B346" s="167"/>
      <c r="C346" s="168" t="s">
        <v>626</v>
      </c>
      <c r="D346" s="168" t="s">
        <v>135</v>
      </c>
      <c r="E346" s="169" t="s">
        <v>627</v>
      </c>
      <c r="F346" s="170" t="s">
        <v>628</v>
      </c>
      <c r="G346" s="171" t="s">
        <v>611</v>
      </c>
      <c r="H346" s="172">
        <v>1</v>
      </c>
      <c r="I346" s="173"/>
      <c r="J346" s="174">
        <f>ROUND(I346*H346,2)</f>
        <v>0</v>
      </c>
      <c r="K346" s="170" t="s">
        <v>1</v>
      </c>
      <c r="L346" s="39"/>
      <c r="M346" s="175" t="s">
        <v>1</v>
      </c>
      <c r="N346" s="176" t="s">
        <v>43</v>
      </c>
      <c r="O346" s="77"/>
      <c r="P346" s="177">
        <f>O346*H346</f>
        <v>0</v>
      </c>
      <c r="Q346" s="177">
        <v>0</v>
      </c>
      <c r="R346" s="177">
        <f>Q346*H346</f>
        <v>0</v>
      </c>
      <c r="S346" s="177">
        <v>0</v>
      </c>
      <c r="T346" s="178">
        <f>S346*H346</f>
        <v>0</v>
      </c>
      <c r="U346" s="38"/>
      <c r="V346" s="38"/>
      <c r="W346" s="38"/>
      <c r="X346" s="38"/>
      <c r="Y346" s="38"/>
      <c r="Z346" s="38"/>
      <c r="AA346" s="38"/>
      <c r="AB346" s="38"/>
      <c r="AC346" s="38"/>
      <c r="AD346" s="38"/>
      <c r="AE346" s="38"/>
      <c r="AR346" s="179" t="s">
        <v>612</v>
      </c>
      <c r="AT346" s="179" t="s">
        <v>135</v>
      </c>
      <c r="AU346" s="179" t="s">
        <v>88</v>
      </c>
      <c r="AY346" s="19" t="s">
        <v>133</v>
      </c>
      <c r="BE346" s="180">
        <f>IF(N346="základní",J346,0)</f>
        <v>0</v>
      </c>
      <c r="BF346" s="180">
        <f>IF(N346="snížená",J346,0)</f>
        <v>0</v>
      </c>
      <c r="BG346" s="180">
        <f>IF(N346="zákl. přenesená",J346,0)</f>
        <v>0</v>
      </c>
      <c r="BH346" s="180">
        <f>IF(N346="sníž. přenesená",J346,0)</f>
        <v>0</v>
      </c>
      <c r="BI346" s="180">
        <f>IF(N346="nulová",J346,0)</f>
        <v>0</v>
      </c>
      <c r="BJ346" s="19" t="s">
        <v>86</v>
      </c>
      <c r="BK346" s="180">
        <f>ROUND(I346*H346,2)</f>
        <v>0</v>
      </c>
      <c r="BL346" s="19" t="s">
        <v>612</v>
      </c>
      <c r="BM346" s="179" t="s">
        <v>629</v>
      </c>
    </row>
    <row r="347" s="2" customFormat="1" ht="24.15" customHeight="1">
      <c r="A347" s="38"/>
      <c r="B347" s="167"/>
      <c r="C347" s="168" t="s">
        <v>630</v>
      </c>
      <c r="D347" s="168" t="s">
        <v>135</v>
      </c>
      <c r="E347" s="169" t="s">
        <v>631</v>
      </c>
      <c r="F347" s="170" t="s">
        <v>632</v>
      </c>
      <c r="G347" s="171" t="s">
        <v>611</v>
      </c>
      <c r="H347" s="172">
        <v>1</v>
      </c>
      <c r="I347" s="173"/>
      <c r="J347" s="174">
        <f>ROUND(I347*H347,2)</f>
        <v>0</v>
      </c>
      <c r="K347" s="170" t="s">
        <v>1</v>
      </c>
      <c r="L347" s="39"/>
      <c r="M347" s="175" t="s">
        <v>1</v>
      </c>
      <c r="N347" s="176" t="s">
        <v>43</v>
      </c>
      <c r="O347" s="77"/>
      <c r="P347" s="177">
        <f>O347*H347</f>
        <v>0</v>
      </c>
      <c r="Q347" s="177">
        <v>0</v>
      </c>
      <c r="R347" s="177">
        <f>Q347*H347</f>
        <v>0</v>
      </c>
      <c r="S347" s="177">
        <v>0</v>
      </c>
      <c r="T347" s="178">
        <f>S347*H347</f>
        <v>0</v>
      </c>
      <c r="U347" s="38"/>
      <c r="V347" s="38"/>
      <c r="W347" s="38"/>
      <c r="X347" s="38"/>
      <c r="Y347" s="38"/>
      <c r="Z347" s="38"/>
      <c r="AA347" s="38"/>
      <c r="AB347" s="38"/>
      <c r="AC347" s="38"/>
      <c r="AD347" s="38"/>
      <c r="AE347" s="38"/>
      <c r="AR347" s="179" t="s">
        <v>612</v>
      </c>
      <c r="AT347" s="179" t="s">
        <v>135</v>
      </c>
      <c r="AU347" s="179" t="s">
        <v>88</v>
      </c>
      <c r="AY347" s="19" t="s">
        <v>133</v>
      </c>
      <c r="BE347" s="180">
        <f>IF(N347="základní",J347,0)</f>
        <v>0</v>
      </c>
      <c r="BF347" s="180">
        <f>IF(N347="snížená",J347,0)</f>
        <v>0</v>
      </c>
      <c r="BG347" s="180">
        <f>IF(N347="zákl. přenesená",J347,0)</f>
        <v>0</v>
      </c>
      <c r="BH347" s="180">
        <f>IF(N347="sníž. přenesená",J347,0)</f>
        <v>0</v>
      </c>
      <c r="BI347" s="180">
        <f>IF(N347="nulová",J347,0)</f>
        <v>0</v>
      </c>
      <c r="BJ347" s="19" t="s">
        <v>86</v>
      </c>
      <c r="BK347" s="180">
        <f>ROUND(I347*H347,2)</f>
        <v>0</v>
      </c>
      <c r="BL347" s="19" t="s">
        <v>612</v>
      </c>
      <c r="BM347" s="179" t="s">
        <v>633</v>
      </c>
    </row>
    <row r="348" s="2" customFormat="1" ht="24.15" customHeight="1">
      <c r="A348" s="38"/>
      <c r="B348" s="167"/>
      <c r="C348" s="168" t="s">
        <v>634</v>
      </c>
      <c r="D348" s="168" t="s">
        <v>135</v>
      </c>
      <c r="E348" s="169" t="s">
        <v>635</v>
      </c>
      <c r="F348" s="170" t="s">
        <v>636</v>
      </c>
      <c r="G348" s="171" t="s">
        <v>611</v>
      </c>
      <c r="H348" s="172">
        <v>1</v>
      </c>
      <c r="I348" s="173"/>
      <c r="J348" s="174">
        <f>ROUND(I348*H348,2)</f>
        <v>0</v>
      </c>
      <c r="K348" s="170" t="s">
        <v>139</v>
      </c>
      <c r="L348" s="39"/>
      <c r="M348" s="175" t="s">
        <v>1</v>
      </c>
      <c r="N348" s="176" t="s">
        <v>43</v>
      </c>
      <c r="O348" s="77"/>
      <c r="P348" s="177">
        <f>O348*H348</f>
        <v>0</v>
      </c>
      <c r="Q348" s="177">
        <v>0</v>
      </c>
      <c r="R348" s="177">
        <f>Q348*H348</f>
        <v>0</v>
      </c>
      <c r="S348" s="177">
        <v>0</v>
      </c>
      <c r="T348" s="178">
        <f>S348*H348</f>
        <v>0</v>
      </c>
      <c r="U348" s="38"/>
      <c r="V348" s="38"/>
      <c r="W348" s="38"/>
      <c r="X348" s="38"/>
      <c r="Y348" s="38"/>
      <c r="Z348" s="38"/>
      <c r="AA348" s="38"/>
      <c r="AB348" s="38"/>
      <c r="AC348" s="38"/>
      <c r="AD348" s="38"/>
      <c r="AE348" s="38"/>
      <c r="AR348" s="179" t="s">
        <v>612</v>
      </c>
      <c r="AT348" s="179" t="s">
        <v>135</v>
      </c>
      <c r="AU348" s="179" t="s">
        <v>88</v>
      </c>
      <c r="AY348" s="19" t="s">
        <v>133</v>
      </c>
      <c r="BE348" s="180">
        <f>IF(N348="základní",J348,0)</f>
        <v>0</v>
      </c>
      <c r="BF348" s="180">
        <f>IF(N348="snížená",J348,0)</f>
        <v>0</v>
      </c>
      <c r="BG348" s="180">
        <f>IF(N348="zákl. přenesená",J348,0)</f>
        <v>0</v>
      </c>
      <c r="BH348" s="180">
        <f>IF(N348="sníž. přenesená",J348,0)</f>
        <v>0</v>
      </c>
      <c r="BI348" s="180">
        <f>IF(N348="nulová",J348,0)</f>
        <v>0</v>
      </c>
      <c r="BJ348" s="19" t="s">
        <v>86</v>
      </c>
      <c r="BK348" s="180">
        <f>ROUND(I348*H348,2)</f>
        <v>0</v>
      </c>
      <c r="BL348" s="19" t="s">
        <v>612</v>
      </c>
      <c r="BM348" s="179" t="s">
        <v>637</v>
      </c>
    </row>
    <row r="349" s="12" customFormat="1" ht="22.8" customHeight="1">
      <c r="A349" s="12"/>
      <c r="B349" s="154"/>
      <c r="C349" s="12"/>
      <c r="D349" s="155" t="s">
        <v>77</v>
      </c>
      <c r="E349" s="165" t="s">
        <v>638</v>
      </c>
      <c r="F349" s="165" t="s">
        <v>639</v>
      </c>
      <c r="G349" s="12"/>
      <c r="H349" s="12"/>
      <c r="I349" s="157"/>
      <c r="J349" s="166">
        <f>BK349</f>
        <v>0</v>
      </c>
      <c r="K349" s="12"/>
      <c r="L349" s="154"/>
      <c r="M349" s="159"/>
      <c r="N349" s="160"/>
      <c r="O349" s="160"/>
      <c r="P349" s="161">
        <f>SUM(P350:P355)</f>
        <v>0</v>
      </c>
      <c r="Q349" s="160"/>
      <c r="R349" s="161">
        <f>SUM(R350:R355)</f>
        <v>0</v>
      </c>
      <c r="S349" s="160"/>
      <c r="T349" s="162">
        <f>SUM(T350:T355)</f>
        <v>0</v>
      </c>
      <c r="U349" s="12"/>
      <c r="V349" s="12"/>
      <c r="W349" s="12"/>
      <c r="X349" s="12"/>
      <c r="Y349" s="12"/>
      <c r="Z349" s="12"/>
      <c r="AA349" s="12"/>
      <c r="AB349" s="12"/>
      <c r="AC349" s="12"/>
      <c r="AD349" s="12"/>
      <c r="AE349" s="12"/>
      <c r="AR349" s="155" t="s">
        <v>156</v>
      </c>
      <c r="AT349" s="163" t="s">
        <v>77</v>
      </c>
      <c r="AU349" s="163" t="s">
        <v>86</v>
      </c>
      <c r="AY349" s="155" t="s">
        <v>133</v>
      </c>
      <c r="BK349" s="164">
        <f>SUM(BK350:BK355)</f>
        <v>0</v>
      </c>
    </row>
    <row r="350" s="2" customFormat="1" ht="16.5" customHeight="1">
      <c r="A350" s="38"/>
      <c r="B350" s="167"/>
      <c r="C350" s="168" t="s">
        <v>640</v>
      </c>
      <c r="D350" s="168" t="s">
        <v>135</v>
      </c>
      <c r="E350" s="169" t="s">
        <v>641</v>
      </c>
      <c r="F350" s="170" t="s">
        <v>642</v>
      </c>
      <c r="G350" s="171" t="s">
        <v>611</v>
      </c>
      <c r="H350" s="172">
        <v>1</v>
      </c>
      <c r="I350" s="173"/>
      <c r="J350" s="174">
        <f>ROUND(I350*H350,2)</f>
        <v>0</v>
      </c>
      <c r="K350" s="170" t="s">
        <v>139</v>
      </c>
      <c r="L350" s="39"/>
      <c r="M350" s="175" t="s">
        <v>1</v>
      </c>
      <c r="N350" s="176" t="s">
        <v>43</v>
      </c>
      <c r="O350" s="77"/>
      <c r="P350" s="177">
        <f>O350*H350</f>
        <v>0</v>
      </c>
      <c r="Q350" s="177">
        <v>0</v>
      </c>
      <c r="R350" s="177">
        <f>Q350*H350</f>
        <v>0</v>
      </c>
      <c r="S350" s="177">
        <v>0</v>
      </c>
      <c r="T350" s="178">
        <f>S350*H350</f>
        <v>0</v>
      </c>
      <c r="U350" s="38"/>
      <c r="V350" s="38"/>
      <c r="W350" s="38"/>
      <c r="X350" s="38"/>
      <c r="Y350" s="38"/>
      <c r="Z350" s="38"/>
      <c r="AA350" s="38"/>
      <c r="AB350" s="38"/>
      <c r="AC350" s="38"/>
      <c r="AD350" s="38"/>
      <c r="AE350" s="38"/>
      <c r="AR350" s="179" t="s">
        <v>612</v>
      </c>
      <c r="AT350" s="179" t="s">
        <v>135</v>
      </c>
      <c r="AU350" s="179" t="s">
        <v>88</v>
      </c>
      <c r="AY350" s="19" t="s">
        <v>133</v>
      </c>
      <c r="BE350" s="180">
        <f>IF(N350="základní",J350,0)</f>
        <v>0</v>
      </c>
      <c r="BF350" s="180">
        <f>IF(N350="snížená",J350,0)</f>
        <v>0</v>
      </c>
      <c r="BG350" s="180">
        <f>IF(N350="zákl. přenesená",J350,0)</f>
        <v>0</v>
      </c>
      <c r="BH350" s="180">
        <f>IF(N350="sníž. přenesená",J350,0)</f>
        <v>0</v>
      </c>
      <c r="BI350" s="180">
        <f>IF(N350="nulová",J350,0)</f>
        <v>0</v>
      </c>
      <c r="BJ350" s="19" t="s">
        <v>86</v>
      </c>
      <c r="BK350" s="180">
        <f>ROUND(I350*H350,2)</f>
        <v>0</v>
      </c>
      <c r="BL350" s="19" t="s">
        <v>612</v>
      </c>
      <c r="BM350" s="179" t="s">
        <v>643</v>
      </c>
    </row>
    <row r="351" s="2" customFormat="1" ht="21.75" customHeight="1">
      <c r="A351" s="38"/>
      <c r="B351" s="167"/>
      <c r="C351" s="168" t="s">
        <v>644</v>
      </c>
      <c r="D351" s="168" t="s">
        <v>135</v>
      </c>
      <c r="E351" s="169" t="s">
        <v>645</v>
      </c>
      <c r="F351" s="170" t="s">
        <v>646</v>
      </c>
      <c r="G351" s="171" t="s">
        <v>611</v>
      </c>
      <c r="H351" s="172">
        <v>1</v>
      </c>
      <c r="I351" s="173"/>
      <c r="J351" s="174">
        <f>ROUND(I351*H351,2)</f>
        <v>0</v>
      </c>
      <c r="K351" s="170" t="s">
        <v>1</v>
      </c>
      <c r="L351" s="39"/>
      <c r="M351" s="175" t="s">
        <v>1</v>
      </c>
      <c r="N351" s="176" t="s">
        <v>43</v>
      </c>
      <c r="O351" s="77"/>
      <c r="P351" s="177">
        <f>O351*H351</f>
        <v>0</v>
      </c>
      <c r="Q351" s="177">
        <v>0</v>
      </c>
      <c r="R351" s="177">
        <f>Q351*H351</f>
        <v>0</v>
      </c>
      <c r="S351" s="177">
        <v>0</v>
      </c>
      <c r="T351" s="178">
        <f>S351*H351</f>
        <v>0</v>
      </c>
      <c r="U351" s="38"/>
      <c r="V351" s="38"/>
      <c r="W351" s="38"/>
      <c r="X351" s="38"/>
      <c r="Y351" s="38"/>
      <c r="Z351" s="38"/>
      <c r="AA351" s="38"/>
      <c r="AB351" s="38"/>
      <c r="AC351" s="38"/>
      <c r="AD351" s="38"/>
      <c r="AE351" s="38"/>
      <c r="AR351" s="179" t="s">
        <v>612</v>
      </c>
      <c r="AT351" s="179" t="s">
        <v>135</v>
      </c>
      <c r="AU351" s="179" t="s">
        <v>88</v>
      </c>
      <c r="AY351" s="19" t="s">
        <v>133</v>
      </c>
      <c r="BE351" s="180">
        <f>IF(N351="základní",J351,0)</f>
        <v>0</v>
      </c>
      <c r="BF351" s="180">
        <f>IF(N351="snížená",J351,0)</f>
        <v>0</v>
      </c>
      <c r="BG351" s="180">
        <f>IF(N351="zákl. přenesená",J351,0)</f>
        <v>0</v>
      </c>
      <c r="BH351" s="180">
        <f>IF(N351="sníž. přenesená",J351,0)</f>
        <v>0</v>
      </c>
      <c r="BI351" s="180">
        <f>IF(N351="nulová",J351,0)</f>
        <v>0</v>
      </c>
      <c r="BJ351" s="19" t="s">
        <v>86</v>
      </c>
      <c r="BK351" s="180">
        <f>ROUND(I351*H351,2)</f>
        <v>0</v>
      </c>
      <c r="BL351" s="19" t="s">
        <v>612</v>
      </c>
      <c r="BM351" s="179" t="s">
        <v>647</v>
      </c>
    </row>
    <row r="352" s="2" customFormat="1" ht="24.15" customHeight="1">
      <c r="A352" s="38"/>
      <c r="B352" s="167"/>
      <c r="C352" s="168" t="s">
        <v>648</v>
      </c>
      <c r="D352" s="168" t="s">
        <v>135</v>
      </c>
      <c r="E352" s="169" t="s">
        <v>649</v>
      </c>
      <c r="F352" s="170" t="s">
        <v>650</v>
      </c>
      <c r="G352" s="171" t="s">
        <v>611</v>
      </c>
      <c r="H352" s="172">
        <v>1</v>
      </c>
      <c r="I352" s="173"/>
      <c r="J352" s="174">
        <f>ROUND(I352*H352,2)</f>
        <v>0</v>
      </c>
      <c r="K352" s="170" t="s">
        <v>139</v>
      </c>
      <c r="L352" s="39"/>
      <c r="M352" s="175" t="s">
        <v>1</v>
      </c>
      <c r="N352" s="176" t="s">
        <v>43</v>
      </c>
      <c r="O352" s="77"/>
      <c r="P352" s="177">
        <f>O352*H352</f>
        <v>0</v>
      </c>
      <c r="Q352" s="177">
        <v>0</v>
      </c>
      <c r="R352" s="177">
        <f>Q352*H352</f>
        <v>0</v>
      </c>
      <c r="S352" s="177">
        <v>0</v>
      </c>
      <c r="T352" s="178">
        <f>S352*H352</f>
        <v>0</v>
      </c>
      <c r="U352" s="38"/>
      <c r="V352" s="38"/>
      <c r="W352" s="38"/>
      <c r="X352" s="38"/>
      <c r="Y352" s="38"/>
      <c r="Z352" s="38"/>
      <c r="AA352" s="38"/>
      <c r="AB352" s="38"/>
      <c r="AC352" s="38"/>
      <c r="AD352" s="38"/>
      <c r="AE352" s="38"/>
      <c r="AR352" s="179" t="s">
        <v>612</v>
      </c>
      <c r="AT352" s="179" t="s">
        <v>135</v>
      </c>
      <c r="AU352" s="179" t="s">
        <v>88</v>
      </c>
      <c r="AY352" s="19" t="s">
        <v>133</v>
      </c>
      <c r="BE352" s="180">
        <f>IF(N352="základní",J352,0)</f>
        <v>0</v>
      </c>
      <c r="BF352" s="180">
        <f>IF(N352="snížená",J352,0)</f>
        <v>0</v>
      </c>
      <c r="BG352" s="180">
        <f>IF(N352="zákl. přenesená",J352,0)</f>
        <v>0</v>
      </c>
      <c r="BH352" s="180">
        <f>IF(N352="sníž. přenesená",J352,0)</f>
        <v>0</v>
      </c>
      <c r="BI352" s="180">
        <f>IF(N352="nulová",J352,0)</f>
        <v>0</v>
      </c>
      <c r="BJ352" s="19" t="s">
        <v>86</v>
      </c>
      <c r="BK352" s="180">
        <f>ROUND(I352*H352,2)</f>
        <v>0</v>
      </c>
      <c r="BL352" s="19" t="s">
        <v>612</v>
      </c>
      <c r="BM352" s="179" t="s">
        <v>651</v>
      </c>
    </row>
    <row r="353" s="2" customFormat="1" ht="16.5" customHeight="1">
      <c r="A353" s="38"/>
      <c r="B353" s="167"/>
      <c r="C353" s="168" t="s">
        <v>652</v>
      </c>
      <c r="D353" s="168" t="s">
        <v>135</v>
      </c>
      <c r="E353" s="169" t="s">
        <v>653</v>
      </c>
      <c r="F353" s="170" t="s">
        <v>654</v>
      </c>
      <c r="G353" s="171" t="s">
        <v>655</v>
      </c>
      <c r="H353" s="172">
        <v>1</v>
      </c>
      <c r="I353" s="173"/>
      <c r="J353" s="174">
        <f>ROUND(I353*H353,2)</f>
        <v>0</v>
      </c>
      <c r="K353" s="170" t="s">
        <v>139</v>
      </c>
      <c r="L353" s="39"/>
      <c r="M353" s="175" t="s">
        <v>1</v>
      </c>
      <c r="N353" s="176" t="s">
        <v>43</v>
      </c>
      <c r="O353" s="77"/>
      <c r="P353" s="177">
        <f>O353*H353</f>
        <v>0</v>
      </c>
      <c r="Q353" s="177">
        <v>0</v>
      </c>
      <c r="R353" s="177">
        <f>Q353*H353</f>
        <v>0</v>
      </c>
      <c r="S353" s="177">
        <v>0</v>
      </c>
      <c r="T353" s="178">
        <f>S353*H353</f>
        <v>0</v>
      </c>
      <c r="U353" s="38"/>
      <c r="V353" s="38"/>
      <c r="W353" s="38"/>
      <c r="X353" s="38"/>
      <c r="Y353" s="38"/>
      <c r="Z353" s="38"/>
      <c r="AA353" s="38"/>
      <c r="AB353" s="38"/>
      <c r="AC353" s="38"/>
      <c r="AD353" s="38"/>
      <c r="AE353" s="38"/>
      <c r="AR353" s="179" t="s">
        <v>612</v>
      </c>
      <c r="AT353" s="179" t="s">
        <v>135</v>
      </c>
      <c r="AU353" s="179" t="s">
        <v>88</v>
      </c>
      <c r="AY353" s="19" t="s">
        <v>133</v>
      </c>
      <c r="BE353" s="180">
        <f>IF(N353="základní",J353,0)</f>
        <v>0</v>
      </c>
      <c r="BF353" s="180">
        <f>IF(N353="snížená",J353,0)</f>
        <v>0</v>
      </c>
      <c r="BG353" s="180">
        <f>IF(N353="zákl. přenesená",J353,0)</f>
        <v>0</v>
      </c>
      <c r="BH353" s="180">
        <f>IF(N353="sníž. přenesená",J353,0)</f>
        <v>0</v>
      </c>
      <c r="BI353" s="180">
        <f>IF(N353="nulová",J353,0)</f>
        <v>0</v>
      </c>
      <c r="BJ353" s="19" t="s">
        <v>86</v>
      </c>
      <c r="BK353" s="180">
        <f>ROUND(I353*H353,2)</f>
        <v>0</v>
      </c>
      <c r="BL353" s="19" t="s">
        <v>612</v>
      </c>
      <c r="BM353" s="179" t="s">
        <v>656</v>
      </c>
    </row>
    <row r="354" s="2" customFormat="1" ht="16.5" customHeight="1">
      <c r="A354" s="38"/>
      <c r="B354" s="167"/>
      <c r="C354" s="168" t="s">
        <v>657</v>
      </c>
      <c r="D354" s="168" t="s">
        <v>135</v>
      </c>
      <c r="E354" s="169" t="s">
        <v>658</v>
      </c>
      <c r="F354" s="170" t="s">
        <v>659</v>
      </c>
      <c r="G354" s="171" t="s">
        <v>655</v>
      </c>
      <c r="H354" s="172">
        <v>1</v>
      </c>
      <c r="I354" s="173"/>
      <c r="J354" s="174">
        <f>ROUND(I354*H354,2)</f>
        <v>0</v>
      </c>
      <c r="K354" s="170" t="s">
        <v>139</v>
      </c>
      <c r="L354" s="39"/>
      <c r="M354" s="175" t="s">
        <v>1</v>
      </c>
      <c r="N354" s="176" t="s">
        <v>43</v>
      </c>
      <c r="O354" s="77"/>
      <c r="P354" s="177">
        <f>O354*H354</f>
        <v>0</v>
      </c>
      <c r="Q354" s="177">
        <v>0</v>
      </c>
      <c r="R354" s="177">
        <f>Q354*H354</f>
        <v>0</v>
      </c>
      <c r="S354" s="177">
        <v>0</v>
      </c>
      <c r="T354" s="178">
        <f>S354*H354</f>
        <v>0</v>
      </c>
      <c r="U354" s="38"/>
      <c r="V354" s="38"/>
      <c r="W354" s="38"/>
      <c r="X354" s="38"/>
      <c r="Y354" s="38"/>
      <c r="Z354" s="38"/>
      <c r="AA354" s="38"/>
      <c r="AB354" s="38"/>
      <c r="AC354" s="38"/>
      <c r="AD354" s="38"/>
      <c r="AE354" s="38"/>
      <c r="AR354" s="179" t="s">
        <v>612</v>
      </c>
      <c r="AT354" s="179" t="s">
        <v>135</v>
      </c>
      <c r="AU354" s="179" t="s">
        <v>88</v>
      </c>
      <c r="AY354" s="19" t="s">
        <v>133</v>
      </c>
      <c r="BE354" s="180">
        <f>IF(N354="základní",J354,0)</f>
        <v>0</v>
      </c>
      <c r="BF354" s="180">
        <f>IF(N354="snížená",J354,0)</f>
        <v>0</v>
      </c>
      <c r="BG354" s="180">
        <f>IF(N354="zákl. přenesená",J354,0)</f>
        <v>0</v>
      </c>
      <c r="BH354" s="180">
        <f>IF(N354="sníž. přenesená",J354,0)</f>
        <v>0</v>
      </c>
      <c r="BI354" s="180">
        <f>IF(N354="nulová",J354,0)</f>
        <v>0</v>
      </c>
      <c r="BJ354" s="19" t="s">
        <v>86</v>
      </c>
      <c r="BK354" s="180">
        <f>ROUND(I354*H354,2)</f>
        <v>0</v>
      </c>
      <c r="BL354" s="19" t="s">
        <v>612</v>
      </c>
      <c r="BM354" s="179" t="s">
        <v>660</v>
      </c>
    </row>
    <row r="355" s="2" customFormat="1" ht="24.15" customHeight="1">
      <c r="A355" s="38"/>
      <c r="B355" s="167"/>
      <c r="C355" s="168" t="s">
        <v>661</v>
      </c>
      <c r="D355" s="168" t="s">
        <v>135</v>
      </c>
      <c r="E355" s="169" t="s">
        <v>662</v>
      </c>
      <c r="F355" s="170" t="s">
        <v>663</v>
      </c>
      <c r="G355" s="171" t="s">
        <v>611</v>
      </c>
      <c r="H355" s="172">
        <v>1</v>
      </c>
      <c r="I355" s="173"/>
      <c r="J355" s="174">
        <f>ROUND(I355*H355,2)</f>
        <v>0</v>
      </c>
      <c r="K355" s="170" t="s">
        <v>139</v>
      </c>
      <c r="L355" s="39"/>
      <c r="M355" s="175" t="s">
        <v>1</v>
      </c>
      <c r="N355" s="176" t="s">
        <v>43</v>
      </c>
      <c r="O355" s="77"/>
      <c r="P355" s="177">
        <f>O355*H355</f>
        <v>0</v>
      </c>
      <c r="Q355" s="177">
        <v>0</v>
      </c>
      <c r="R355" s="177">
        <f>Q355*H355</f>
        <v>0</v>
      </c>
      <c r="S355" s="177">
        <v>0</v>
      </c>
      <c r="T355" s="178">
        <f>S355*H355</f>
        <v>0</v>
      </c>
      <c r="U355" s="38"/>
      <c r="V355" s="38"/>
      <c r="W355" s="38"/>
      <c r="X355" s="38"/>
      <c r="Y355" s="38"/>
      <c r="Z355" s="38"/>
      <c r="AA355" s="38"/>
      <c r="AB355" s="38"/>
      <c r="AC355" s="38"/>
      <c r="AD355" s="38"/>
      <c r="AE355" s="38"/>
      <c r="AR355" s="179" t="s">
        <v>612</v>
      </c>
      <c r="AT355" s="179" t="s">
        <v>135</v>
      </c>
      <c r="AU355" s="179" t="s">
        <v>88</v>
      </c>
      <c r="AY355" s="19" t="s">
        <v>133</v>
      </c>
      <c r="BE355" s="180">
        <f>IF(N355="základní",J355,0)</f>
        <v>0</v>
      </c>
      <c r="BF355" s="180">
        <f>IF(N355="snížená",J355,0)</f>
        <v>0</v>
      </c>
      <c r="BG355" s="180">
        <f>IF(N355="zákl. přenesená",J355,0)</f>
        <v>0</v>
      </c>
      <c r="BH355" s="180">
        <f>IF(N355="sníž. přenesená",J355,0)</f>
        <v>0</v>
      </c>
      <c r="BI355" s="180">
        <f>IF(N355="nulová",J355,0)</f>
        <v>0</v>
      </c>
      <c r="BJ355" s="19" t="s">
        <v>86</v>
      </c>
      <c r="BK355" s="180">
        <f>ROUND(I355*H355,2)</f>
        <v>0</v>
      </c>
      <c r="BL355" s="19" t="s">
        <v>612</v>
      </c>
      <c r="BM355" s="179" t="s">
        <v>664</v>
      </c>
    </row>
    <row r="356" s="12" customFormat="1" ht="22.8" customHeight="1">
      <c r="A356" s="12"/>
      <c r="B356" s="154"/>
      <c r="C356" s="12"/>
      <c r="D356" s="155" t="s">
        <v>77</v>
      </c>
      <c r="E356" s="165" t="s">
        <v>665</v>
      </c>
      <c r="F356" s="165" t="s">
        <v>666</v>
      </c>
      <c r="G356" s="12"/>
      <c r="H356" s="12"/>
      <c r="I356" s="157"/>
      <c r="J356" s="166">
        <f>BK356</f>
        <v>0</v>
      </c>
      <c r="K356" s="12"/>
      <c r="L356" s="154"/>
      <c r="M356" s="159"/>
      <c r="N356" s="160"/>
      <c r="O356" s="160"/>
      <c r="P356" s="161">
        <f>P357</f>
        <v>0</v>
      </c>
      <c r="Q356" s="160"/>
      <c r="R356" s="161">
        <f>R357</f>
        <v>0</v>
      </c>
      <c r="S356" s="160"/>
      <c r="T356" s="162">
        <f>T357</f>
        <v>0</v>
      </c>
      <c r="U356" s="12"/>
      <c r="V356" s="12"/>
      <c r="W356" s="12"/>
      <c r="X356" s="12"/>
      <c r="Y356" s="12"/>
      <c r="Z356" s="12"/>
      <c r="AA356" s="12"/>
      <c r="AB356" s="12"/>
      <c r="AC356" s="12"/>
      <c r="AD356" s="12"/>
      <c r="AE356" s="12"/>
      <c r="AR356" s="155" t="s">
        <v>156</v>
      </c>
      <c r="AT356" s="163" t="s">
        <v>77</v>
      </c>
      <c r="AU356" s="163" t="s">
        <v>86</v>
      </c>
      <c r="AY356" s="155" t="s">
        <v>133</v>
      </c>
      <c r="BK356" s="164">
        <f>BK357</f>
        <v>0</v>
      </c>
    </row>
    <row r="357" s="2" customFormat="1" ht="21.75" customHeight="1">
      <c r="A357" s="38"/>
      <c r="B357" s="167"/>
      <c r="C357" s="168" t="s">
        <v>667</v>
      </c>
      <c r="D357" s="168" t="s">
        <v>135</v>
      </c>
      <c r="E357" s="169" t="s">
        <v>668</v>
      </c>
      <c r="F357" s="170" t="s">
        <v>669</v>
      </c>
      <c r="G357" s="171" t="s">
        <v>611</v>
      </c>
      <c r="H357" s="172">
        <v>1</v>
      </c>
      <c r="I357" s="173"/>
      <c r="J357" s="174">
        <f>ROUND(I357*H357,2)</f>
        <v>0</v>
      </c>
      <c r="K357" s="170" t="s">
        <v>139</v>
      </c>
      <c r="L357" s="39"/>
      <c r="M357" s="175" t="s">
        <v>1</v>
      </c>
      <c r="N357" s="176" t="s">
        <v>43</v>
      </c>
      <c r="O357" s="77"/>
      <c r="P357" s="177">
        <f>O357*H357</f>
        <v>0</v>
      </c>
      <c r="Q357" s="177">
        <v>0</v>
      </c>
      <c r="R357" s="177">
        <f>Q357*H357</f>
        <v>0</v>
      </c>
      <c r="S357" s="177">
        <v>0</v>
      </c>
      <c r="T357" s="178">
        <f>S357*H357</f>
        <v>0</v>
      </c>
      <c r="U357" s="38"/>
      <c r="V357" s="38"/>
      <c r="W357" s="38"/>
      <c r="X357" s="38"/>
      <c r="Y357" s="38"/>
      <c r="Z357" s="38"/>
      <c r="AA357" s="38"/>
      <c r="AB357" s="38"/>
      <c r="AC357" s="38"/>
      <c r="AD357" s="38"/>
      <c r="AE357" s="38"/>
      <c r="AR357" s="179" t="s">
        <v>612</v>
      </c>
      <c r="AT357" s="179" t="s">
        <v>135</v>
      </c>
      <c r="AU357" s="179" t="s">
        <v>88</v>
      </c>
      <c r="AY357" s="19" t="s">
        <v>133</v>
      </c>
      <c r="BE357" s="180">
        <f>IF(N357="základní",J357,0)</f>
        <v>0</v>
      </c>
      <c r="BF357" s="180">
        <f>IF(N357="snížená",J357,0)</f>
        <v>0</v>
      </c>
      <c r="BG357" s="180">
        <f>IF(N357="zákl. přenesená",J357,0)</f>
        <v>0</v>
      </c>
      <c r="BH357" s="180">
        <f>IF(N357="sníž. přenesená",J357,0)</f>
        <v>0</v>
      </c>
      <c r="BI357" s="180">
        <f>IF(N357="nulová",J357,0)</f>
        <v>0</v>
      </c>
      <c r="BJ357" s="19" t="s">
        <v>86</v>
      </c>
      <c r="BK357" s="180">
        <f>ROUND(I357*H357,2)</f>
        <v>0</v>
      </c>
      <c r="BL357" s="19" t="s">
        <v>612</v>
      </c>
      <c r="BM357" s="179" t="s">
        <v>670</v>
      </c>
    </row>
    <row r="358" s="12" customFormat="1" ht="22.8" customHeight="1">
      <c r="A358" s="12"/>
      <c r="B358" s="154"/>
      <c r="C358" s="12"/>
      <c r="D358" s="155" t="s">
        <v>77</v>
      </c>
      <c r="E358" s="165" t="s">
        <v>671</v>
      </c>
      <c r="F358" s="165" t="s">
        <v>672</v>
      </c>
      <c r="G358" s="12"/>
      <c r="H358" s="12"/>
      <c r="I358" s="157"/>
      <c r="J358" s="166">
        <f>BK358</f>
        <v>0</v>
      </c>
      <c r="K358" s="12"/>
      <c r="L358" s="154"/>
      <c r="M358" s="159"/>
      <c r="N358" s="160"/>
      <c r="O358" s="160"/>
      <c r="P358" s="161">
        <f>SUM(P359:P360)</f>
        <v>0</v>
      </c>
      <c r="Q358" s="160"/>
      <c r="R358" s="161">
        <f>SUM(R359:R360)</f>
        <v>0</v>
      </c>
      <c r="S358" s="160"/>
      <c r="T358" s="162">
        <f>SUM(T359:T360)</f>
        <v>0</v>
      </c>
      <c r="U358" s="12"/>
      <c r="V358" s="12"/>
      <c r="W358" s="12"/>
      <c r="X358" s="12"/>
      <c r="Y358" s="12"/>
      <c r="Z358" s="12"/>
      <c r="AA358" s="12"/>
      <c r="AB358" s="12"/>
      <c r="AC358" s="12"/>
      <c r="AD358" s="12"/>
      <c r="AE358" s="12"/>
      <c r="AR358" s="155" t="s">
        <v>156</v>
      </c>
      <c r="AT358" s="163" t="s">
        <v>77</v>
      </c>
      <c r="AU358" s="163" t="s">
        <v>86</v>
      </c>
      <c r="AY358" s="155" t="s">
        <v>133</v>
      </c>
      <c r="BK358" s="164">
        <f>SUM(BK359:BK360)</f>
        <v>0</v>
      </c>
    </row>
    <row r="359" s="2" customFormat="1" ht="16.5" customHeight="1">
      <c r="A359" s="38"/>
      <c r="B359" s="167"/>
      <c r="C359" s="168" t="s">
        <v>673</v>
      </c>
      <c r="D359" s="168" t="s">
        <v>135</v>
      </c>
      <c r="E359" s="169" t="s">
        <v>674</v>
      </c>
      <c r="F359" s="170" t="s">
        <v>675</v>
      </c>
      <c r="G359" s="171" t="s">
        <v>611</v>
      </c>
      <c r="H359" s="172">
        <v>1</v>
      </c>
      <c r="I359" s="173"/>
      <c r="J359" s="174">
        <f>ROUND(I359*H359,2)</f>
        <v>0</v>
      </c>
      <c r="K359" s="170" t="s">
        <v>139</v>
      </c>
      <c r="L359" s="39"/>
      <c r="M359" s="175" t="s">
        <v>1</v>
      </c>
      <c r="N359" s="176" t="s">
        <v>43</v>
      </c>
      <c r="O359" s="77"/>
      <c r="P359" s="177">
        <f>O359*H359</f>
        <v>0</v>
      </c>
      <c r="Q359" s="177">
        <v>0</v>
      </c>
      <c r="R359" s="177">
        <f>Q359*H359</f>
        <v>0</v>
      </c>
      <c r="S359" s="177">
        <v>0</v>
      </c>
      <c r="T359" s="178">
        <f>S359*H359</f>
        <v>0</v>
      </c>
      <c r="U359" s="38"/>
      <c r="V359" s="38"/>
      <c r="W359" s="38"/>
      <c r="X359" s="38"/>
      <c r="Y359" s="38"/>
      <c r="Z359" s="38"/>
      <c r="AA359" s="38"/>
      <c r="AB359" s="38"/>
      <c r="AC359" s="38"/>
      <c r="AD359" s="38"/>
      <c r="AE359" s="38"/>
      <c r="AR359" s="179" t="s">
        <v>612</v>
      </c>
      <c r="AT359" s="179" t="s">
        <v>135</v>
      </c>
      <c r="AU359" s="179" t="s">
        <v>88</v>
      </c>
      <c r="AY359" s="19" t="s">
        <v>133</v>
      </c>
      <c r="BE359" s="180">
        <f>IF(N359="základní",J359,0)</f>
        <v>0</v>
      </c>
      <c r="BF359" s="180">
        <f>IF(N359="snížená",J359,0)</f>
        <v>0</v>
      </c>
      <c r="BG359" s="180">
        <f>IF(N359="zákl. přenesená",J359,0)</f>
        <v>0</v>
      </c>
      <c r="BH359" s="180">
        <f>IF(N359="sníž. přenesená",J359,0)</f>
        <v>0</v>
      </c>
      <c r="BI359" s="180">
        <f>IF(N359="nulová",J359,0)</f>
        <v>0</v>
      </c>
      <c r="BJ359" s="19" t="s">
        <v>86</v>
      </c>
      <c r="BK359" s="180">
        <f>ROUND(I359*H359,2)</f>
        <v>0</v>
      </c>
      <c r="BL359" s="19" t="s">
        <v>612</v>
      </c>
      <c r="BM359" s="179" t="s">
        <v>676</v>
      </c>
    </row>
    <row r="360" s="2" customFormat="1" ht="16.5" customHeight="1">
      <c r="A360" s="38"/>
      <c r="B360" s="167"/>
      <c r="C360" s="168" t="s">
        <v>677</v>
      </c>
      <c r="D360" s="168" t="s">
        <v>135</v>
      </c>
      <c r="E360" s="169" t="s">
        <v>678</v>
      </c>
      <c r="F360" s="170" t="s">
        <v>679</v>
      </c>
      <c r="G360" s="171" t="s">
        <v>611</v>
      </c>
      <c r="H360" s="172">
        <v>1</v>
      </c>
      <c r="I360" s="173"/>
      <c r="J360" s="174">
        <f>ROUND(I360*H360,2)</f>
        <v>0</v>
      </c>
      <c r="K360" s="170" t="s">
        <v>139</v>
      </c>
      <c r="L360" s="39"/>
      <c r="M360" s="175" t="s">
        <v>1</v>
      </c>
      <c r="N360" s="176" t="s">
        <v>43</v>
      </c>
      <c r="O360" s="77"/>
      <c r="P360" s="177">
        <f>O360*H360</f>
        <v>0</v>
      </c>
      <c r="Q360" s="177">
        <v>0</v>
      </c>
      <c r="R360" s="177">
        <f>Q360*H360</f>
        <v>0</v>
      </c>
      <c r="S360" s="177">
        <v>0</v>
      </c>
      <c r="T360" s="178">
        <f>S360*H360</f>
        <v>0</v>
      </c>
      <c r="U360" s="38"/>
      <c r="V360" s="38"/>
      <c r="W360" s="38"/>
      <c r="X360" s="38"/>
      <c r="Y360" s="38"/>
      <c r="Z360" s="38"/>
      <c r="AA360" s="38"/>
      <c r="AB360" s="38"/>
      <c r="AC360" s="38"/>
      <c r="AD360" s="38"/>
      <c r="AE360" s="38"/>
      <c r="AR360" s="179" t="s">
        <v>612</v>
      </c>
      <c r="AT360" s="179" t="s">
        <v>135</v>
      </c>
      <c r="AU360" s="179" t="s">
        <v>88</v>
      </c>
      <c r="AY360" s="19" t="s">
        <v>133</v>
      </c>
      <c r="BE360" s="180">
        <f>IF(N360="základní",J360,0)</f>
        <v>0</v>
      </c>
      <c r="BF360" s="180">
        <f>IF(N360="snížená",J360,0)</f>
        <v>0</v>
      </c>
      <c r="BG360" s="180">
        <f>IF(N360="zákl. přenesená",J360,0)</f>
        <v>0</v>
      </c>
      <c r="BH360" s="180">
        <f>IF(N360="sníž. přenesená",J360,0)</f>
        <v>0</v>
      </c>
      <c r="BI360" s="180">
        <f>IF(N360="nulová",J360,0)</f>
        <v>0</v>
      </c>
      <c r="BJ360" s="19" t="s">
        <v>86</v>
      </c>
      <c r="BK360" s="180">
        <f>ROUND(I360*H360,2)</f>
        <v>0</v>
      </c>
      <c r="BL360" s="19" t="s">
        <v>612</v>
      </c>
      <c r="BM360" s="179" t="s">
        <v>680</v>
      </c>
    </row>
    <row r="361" s="12" customFormat="1" ht="22.8" customHeight="1">
      <c r="A361" s="12"/>
      <c r="B361" s="154"/>
      <c r="C361" s="12"/>
      <c r="D361" s="155" t="s">
        <v>77</v>
      </c>
      <c r="E361" s="165" t="s">
        <v>681</v>
      </c>
      <c r="F361" s="165" t="s">
        <v>682</v>
      </c>
      <c r="G361" s="12"/>
      <c r="H361" s="12"/>
      <c r="I361" s="157"/>
      <c r="J361" s="166">
        <f>BK361</f>
        <v>0</v>
      </c>
      <c r="K361" s="12"/>
      <c r="L361" s="154"/>
      <c r="M361" s="159"/>
      <c r="N361" s="160"/>
      <c r="O361" s="160"/>
      <c r="P361" s="161">
        <f>SUM(P362:P363)</f>
        <v>0</v>
      </c>
      <c r="Q361" s="160"/>
      <c r="R361" s="161">
        <f>SUM(R362:R363)</f>
        <v>0</v>
      </c>
      <c r="S361" s="160"/>
      <c r="T361" s="162">
        <f>SUM(T362:T363)</f>
        <v>0</v>
      </c>
      <c r="U361" s="12"/>
      <c r="V361" s="12"/>
      <c r="W361" s="12"/>
      <c r="X361" s="12"/>
      <c r="Y361" s="12"/>
      <c r="Z361" s="12"/>
      <c r="AA361" s="12"/>
      <c r="AB361" s="12"/>
      <c r="AC361" s="12"/>
      <c r="AD361" s="12"/>
      <c r="AE361" s="12"/>
      <c r="AR361" s="155" t="s">
        <v>156</v>
      </c>
      <c r="AT361" s="163" t="s">
        <v>77</v>
      </c>
      <c r="AU361" s="163" t="s">
        <v>86</v>
      </c>
      <c r="AY361" s="155" t="s">
        <v>133</v>
      </c>
      <c r="BK361" s="164">
        <f>SUM(BK362:BK363)</f>
        <v>0</v>
      </c>
    </row>
    <row r="362" s="2" customFormat="1" ht="16.5" customHeight="1">
      <c r="A362" s="38"/>
      <c r="B362" s="167"/>
      <c r="C362" s="168" t="s">
        <v>683</v>
      </c>
      <c r="D362" s="168" t="s">
        <v>135</v>
      </c>
      <c r="E362" s="169" t="s">
        <v>684</v>
      </c>
      <c r="F362" s="170" t="s">
        <v>685</v>
      </c>
      <c r="G362" s="171" t="s">
        <v>611</v>
      </c>
      <c r="H362" s="172">
        <v>1</v>
      </c>
      <c r="I362" s="173"/>
      <c r="J362" s="174">
        <f>ROUND(I362*H362,2)</f>
        <v>0</v>
      </c>
      <c r="K362" s="170" t="s">
        <v>139</v>
      </c>
      <c r="L362" s="39"/>
      <c r="M362" s="175" t="s">
        <v>1</v>
      </c>
      <c r="N362" s="176" t="s">
        <v>43</v>
      </c>
      <c r="O362" s="77"/>
      <c r="P362" s="177">
        <f>O362*H362</f>
        <v>0</v>
      </c>
      <c r="Q362" s="177">
        <v>0</v>
      </c>
      <c r="R362" s="177">
        <f>Q362*H362</f>
        <v>0</v>
      </c>
      <c r="S362" s="177">
        <v>0</v>
      </c>
      <c r="T362" s="178">
        <f>S362*H362</f>
        <v>0</v>
      </c>
      <c r="U362" s="38"/>
      <c r="V362" s="38"/>
      <c r="W362" s="38"/>
      <c r="X362" s="38"/>
      <c r="Y362" s="38"/>
      <c r="Z362" s="38"/>
      <c r="AA362" s="38"/>
      <c r="AB362" s="38"/>
      <c r="AC362" s="38"/>
      <c r="AD362" s="38"/>
      <c r="AE362" s="38"/>
      <c r="AR362" s="179" t="s">
        <v>612</v>
      </c>
      <c r="AT362" s="179" t="s">
        <v>135</v>
      </c>
      <c r="AU362" s="179" t="s">
        <v>88</v>
      </c>
      <c r="AY362" s="19" t="s">
        <v>133</v>
      </c>
      <c r="BE362" s="180">
        <f>IF(N362="základní",J362,0)</f>
        <v>0</v>
      </c>
      <c r="BF362" s="180">
        <f>IF(N362="snížená",J362,0)</f>
        <v>0</v>
      </c>
      <c r="BG362" s="180">
        <f>IF(N362="zákl. přenesená",J362,0)</f>
        <v>0</v>
      </c>
      <c r="BH362" s="180">
        <f>IF(N362="sníž. přenesená",J362,0)</f>
        <v>0</v>
      </c>
      <c r="BI362" s="180">
        <f>IF(N362="nulová",J362,0)</f>
        <v>0</v>
      </c>
      <c r="BJ362" s="19" t="s">
        <v>86</v>
      </c>
      <c r="BK362" s="180">
        <f>ROUND(I362*H362,2)</f>
        <v>0</v>
      </c>
      <c r="BL362" s="19" t="s">
        <v>612</v>
      </c>
      <c r="BM362" s="179" t="s">
        <v>686</v>
      </c>
    </row>
    <row r="363" s="2" customFormat="1" ht="16.5" customHeight="1">
      <c r="A363" s="38"/>
      <c r="B363" s="167"/>
      <c r="C363" s="168" t="s">
        <v>687</v>
      </c>
      <c r="D363" s="168" t="s">
        <v>135</v>
      </c>
      <c r="E363" s="169" t="s">
        <v>688</v>
      </c>
      <c r="F363" s="170" t="s">
        <v>689</v>
      </c>
      <c r="G363" s="171" t="s">
        <v>611</v>
      </c>
      <c r="H363" s="172">
        <v>1</v>
      </c>
      <c r="I363" s="173"/>
      <c r="J363" s="174">
        <f>ROUND(I363*H363,2)</f>
        <v>0</v>
      </c>
      <c r="K363" s="170" t="s">
        <v>139</v>
      </c>
      <c r="L363" s="39"/>
      <c r="M363" s="175" t="s">
        <v>1</v>
      </c>
      <c r="N363" s="176" t="s">
        <v>43</v>
      </c>
      <c r="O363" s="77"/>
      <c r="P363" s="177">
        <f>O363*H363</f>
        <v>0</v>
      </c>
      <c r="Q363" s="177">
        <v>0</v>
      </c>
      <c r="R363" s="177">
        <f>Q363*H363</f>
        <v>0</v>
      </c>
      <c r="S363" s="177">
        <v>0</v>
      </c>
      <c r="T363" s="178">
        <f>S363*H363</f>
        <v>0</v>
      </c>
      <c r="U363" s="38"/>
      <c r="V363" s="38"/>
      <c r="W363" s="38"/>
      <c r="X363" s="38"/>
      <c r="Y363" s="38"/>
      <c r="Z363" s="38"/>
      <c r="AA363" s="38"/>
      <c r="AB363" s="38"/>
      <c r="AC363" s="38"/>
      <c r="AD363" s="38"/>
      <c r="AE363" s="38"/>
      <c r="AR363" s="179" t="s">
        <v>612</v>
      </c>
      <c r="AT363" s="179" t="s">
        <v>135</v>
      </c>
      <c r="AU363" s="179" t="s">
        <v>88</v>
      </c>
      <c r="AY363" s="19" t="s">
        <v>133</v>
      </c>
      <c r="BE363" s="180">
        <f>IF(N363="základní",J363,0)</f>
        <v>0</v>
      </c>
      <c r="BF363" s="180">
        <f>IF(N363="snížená",J363,0)</f>
        <v>0</v>
      </c>
      <c r="BG363" s="180">
        <f>IF(N363="zákl. přenesená",J363,0)</f>
        <v>0</v>
      </c>
      <c r="BH363" s="180">
        <f>IF(N363="sníž. přenesená",J363,0)</f>
        <v>0</v>
      </c>
      <c r="BI363" s="180">
        <f>IF(N363="nulová",J363,0)</f>
        <v>0</v>
      </c>
      <c r="BJ363" s="19" t="s">
        <v>86</v>
      </c>
      <c r="BK363" s="180">
        <f>ROUND(I363*H363,2)</f>
        <v>0</v>
      </c>
      <c r="BL363" s="19" t="s">
        <v>612</v>
      </c>
      <c r="BM363" s="179" t="s">
        <v>690</v>
      </c>
    </row>
    <row r="364" s="12" customFormat="1" ht="22.8" customHeight="1">
      <c r="A364" s="12"/>
      <c r="B364" s="154"/>
      <c r="C364" s="12"/>
      <c r="D364" s="155" t="s">
        <v>77</v>
      </c>
      <c r="E364" s="165" t="s">
        <v>691</v>
      </c>
      <c r="F364" s="165" t="s">
        <v>692</v>
      </c>
      <c r="G364" s="12"/>
      <c r="H364" s="12"/>
      <c r="I364" s="157"/>
      <c r="J364" s="166">
        <f>BK364</f>
        <v>0</v>
      </c>
      <c r="K364" s="12"/>
      <c r="L364" s="154"/>
      <c r="M364" s="159"/>
      <c r="N364" s="160"/>
      <c r="O364" s="160"/>
      <c r="P364" s="161">
        <f>P365</f>
        <v>0</v>
      </c>
      <c r="Q364" s="160"/>
      <c r="R364" s="161">
        <f>R365</f>
        <v>0</v>
      </c>
      <c r="S364" s="160"/>
      <c r="T364" s="162">
        <f>T365</f>
        <v>0</v>
      </c>
      <c r="U364" s="12"/>
      <c r="V364" s="12"/>
      <c r="W364" s="12"/>
      <c r="X364" s="12"/>
      <c r="Y364" s="12"/>
      <c r="Z364" s="12"/>
      <c r="AA364" s="12"/>
      <c r="AB364" s="12"/>
      <c r="AC364" s="12"/>
      <c r="AD364" s="12"/>
      <c r="AE364" s="12"/>
      <c r="AR364" s="155" t="s">
        <v>156</v>
      </c>
      <c r="AT364" s="163" t="s">
        <v>77</v>
      </c>
      <c r="AU364" s="163" t="s">
        <v>86</v>
      </c>
      <c r="AY364" s="155" t="s">
        <v>133</v>
      </c>
      <c r="BK364" s="164">
        <f>BK365</f>
        <v>0</v>
      </c>
    </row>
    <row r="365" s="2" customFormat="1" ht="16.5" customHeight="1">
      <c r="A365" s="38"/>
      <c r="B365" s="167"/>
      <c r="C365" s="168" t="s">
        <v>693</v>
      </c>
      <c r="D365" s="168" t="s">
        <v>135</v>
      </c>
      <c r="E365" s="169" t="s">
        <v>694</v>
      </c>
      <c r="F365" s="170" t="s">
        <v>695</v>
      </c>
      <c r="G365" s="171" t="s">
        <v>307</v>
      </c>
      <c r="H365" s="172">
        <v>2</v>
      </c>
      <c r="I365" s="173"/>
      <c r="J365" s="174">
        <f>ROUND(I365*H365,2)</f>
        <v>0</v>
      </c>
      <c r="K365" s="170" t="s">
        <v>1</v>
      </c>
      <c r="L365" s="39"/>
      <c r="M365" s="223" t="s">
        <v>1</v>
      </c>
      <c r="N365" s="224" t="s">
        <v>43</v>
      </c>
      <c r="O365" s="225"/>
      <c r="P365" s="226">
        <f>O365*H365</f>
        <v>0</v>
      </c>
      <c r="Q365" s="226">
        <v>0</v>
      </c>
      <c r="R365" s="226">
        <f>Q365*H365</f>
        <v>0</v>
      </c>
      <c r="S365" s="226">
        <v>0</v>
      </c>
      <c r="T365" s="227">
        <f>S365*H365</f>
        <v>0</v>
      </c>
      <c r="U365" s="38"/>
      <c r="V365" s="38"/>
      <c r="W365" s="38"/>
      <c r="X365" s="38"/>
      <c r="Y365" s="38"/>
      <c r="Z365" s="38"/>
      <c r="AA365" s="38"/>
      <c r="AB365" s="38"/>
      <c r="AC365" s="38"/>
      <c r="AD365" s="38"/>
      <c r="AE365" s="38"/>
      <c r="AR365" s="179" t="s">
        <v>612</v>
      </c>
      <c r="AT365" s="179" t="s">
        <v>135</v>
      </c>
      <c r="AU365" s="179" t="s">
        <v>88</v>
      </c>
      <c r="AY365" s="19" t="s">
        <v>133</v>
      </c>
      <c r="BE365" s="180">
        <f>IF(N365="základní",J365,0)</f>
        <v>0</v>
      </c>
      <c r="BF365" s="180">
        <f>IF(N365="snížená",J365,0)</f>
        <v>0</v>
      </c>
      <c r="BG365" s="180">
        <f>IF(N365="zákl. přenesená",J365,0)</f>
        <v>0</v>
      </c>
      <c r="BH365" s="180">
        <f>IF(N365="sníž. přenesená",J365,0)</f>
        <v>0</v>
      </c>
      <c r="BI365" s="180">
        <f>IF(N365="nulová",J365,0)</f>
        <v>0</v>
      </c>
      <c r="BJ365" s="19" t="s">
        <v>86</v>
      </c>
      <c r="BK365" s="180">
        <f>ROUND(I365*H365,2)</f>
        <v>0</v>
      </c>
      <c r="BL365" s="19" t="s">
        <v>612</v>
      </c>
      <c r="BM365" s="179" t="s">
        <v>696</v>
      </c>
    </row>
    <row r="366" s="2" customFormat="1" ht="6.96" customHeight="1">
      <c r="A366" s="38"/>
      <c r="B366" s="60"/>
      <c r="C366" s="61"/>
      <c r="D366" s="61"/>
      <c r="E366" s="61"/>
      <c r="F366" s="61"/>
      <c r="G366" s="61"/>
      <c r="H366" s="61"/>
      <c r="I366" s="61"/>
      <c r="J366" s="61"/>
      <c r="K366" s="61"/>
      <c r="L366" s="39"/>
      <c r="M366" s="38"/>
      <c r="O366" s="38"/>
      <c r="P366" s="38"/>
      <c r="Q366" s="38"/>
      <c r="R366" s="38"/>
      <c r="S366" s="38"/>
      <c r="T366" s="38"/>
      <c r="U366" s="38"/>
      <c r="V366" s="38"/>
      <c r="W366" s="38"/>
      <c r="X366" s="38"/>
      <c r="Y366" s="38"/>
      <c r="Z366" s="38"/>
      <c r="AA366" s="38"/>
      <c r="AB366" s="38"/>
      <c r="AC366" s="38"/>
      <c r="AD366" s="38"/>
      <c r="AE366" s="38"/>
    </row>
  </sheetData>
  <autoFilter ref="C136:K365"/>
  <mergeCells count="9">
    <mergeCell ref="E7:H7"/>
    <mergeCell ref="E9:H9"/>
    <mergeCell ref="E18:H18"/>
    <mergeCell ref="E27:H27"/>
    <mergeCell ref="E85:H85"/>
    <mergeCell ref="E87:H87"/>
    <mergeCell ref="E127:H127"/>
    <mergeCell ref="E129:H129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Gaming\Lenovo</dc:creator>
  <cp:lastModifiedBy>Gaming\Lenovo</cp:lastModifiedBy>
  <dcterms:created xsi:type="dcterms:W3CDTF">2025-07-30T09:09:15Z</dcterms:created>
  <dcterms:modified xsi:type="dcterms:W3CDTF">2025-07-30T09:09:18Z</dcterms:modified>
</cp:coreProperties>
</file>