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- Zpevněná plocha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 101 - Zpevněná plocha'!$C$136:$K$373</definedName>
    <definedName name="_xlnm.Print_Area" localSheetId="1">'SO 101 - Zpevněná plocha'!$C$4:$J$76,'SO 101 - Zpevněná plocha'!$C$82:$J$118,'SO 101 - Zpevněná plocha'!$C$124:$K$373</definedName>
    <definedName name="_xlnm.Print_Titles" localSheetId="1">'SO 101 - Zpevněná plocha'!$136:$136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373"/>
  <c r="BH373"/>
  <c r="BG373"/>
  <c r="BF373"/>
  <c r="T373"/>
  <c r="T372"/>
  <c r="R373"/>
  <c r="R372"/>
  <c r="P373"/>
  <c r="P372"/>
  <c r="BI371"/>
  <c r="BH371"/>
  <c r="BG371"/>
  <c r="BF371"/>
  <c r="T371"/>
  <c r="R371"/>
  <c r="P371"/>
  <c r="BI370"/>
  <c r="BH370"/>
  <c r="BG370"/>
  <c r="BF370"/>
  <c r="T370"/>
  <c r="R370"/>
  <c r="P370"/>
  <c r="BI368"/>
  <c r="BH368"/>
  <c r="BG368"/>
  <c r="BF368"/>
  <c r="T368"/>
  <c r="R368"/>
  <c r="P368"/>
  <c r="BI367"/>
  <c r="BH367"/>
  <c r="BG367"/>
  <c r="BF367"/>
  <c r="T367"/>
  <c r="R367"/>
  <c r="P367"/>
  <c r="BI365"/>
  <c r="BH365"/>
  <c r="BG365"/>
  <c r="BF365"/>
  <c r="T365"/>
  <c r="T364"/>
  <c r="R365"/>
  <c r="R364"/>
  <c r="P365"/>
  <c r="P364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3"/>
  <c r="BH343"/>
  <c r="BG343"/>
  <c r="BF343"/>
  <c r="T343"/>
  <c r="R343"/>
  <c r="P343"/>
  <c r="BI340"/>
  <c r="BH340"/>
  <c r="BG340"/>
  <c r="BF340"/>
  <c r="T340"/>
  <c r="R340"/>
  <c r="P340"/>
  <c r="BI338"/>
  <c r="BH338"/>
  <c r="BG338"/>
  <c r="BF338"/>
  <c r="T338"/>
  <c r="R338"/>
  <c r="P338"/>
  <c r="BI335"/>
  <c r="BH335"/>
  <c r="BG335"/>
  <c r="BF335"/>
  <c r="T335"/>
  <c r="R335"/>
  <c r="P335"/>
  <c r="BI333"/>
  <c r="BH333"/>
  <c r="BG333"/>
  <c r="BF333"/>
  <c r="T333"/>
  <c r="R333"/>
  <c r="P333"/>
  <c r="BI330"/>
  <c r="BH330"/>
  <c r="BG330"/>
  <c r="BF330"/>
  <c r="T330"/>
  <c r="T329"/>
  <c r="R330"/>
  <c r="R329"/>
  <c r="P330"/>
  <c r="P329"/>
  <c r="BI327"/>
  <c r="BH327"/>
  <c r="BG327"/>
  <c r="BF327"/>
  <c r="T327"/>
  <c r="R327"/>
  <c r="P327"/>
  <c r="BI321"/>
  <c r="BH321"/>
  <c r="BG321"/>
  <c r="BF321"/>
  <c r="T321"/>
  <c r="R321"/>
  <c r="P321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1"/>
  <c r="BH301"/>
  <c r="BG301"/>
  <c r="BF301"/>
  <c r="T301"/>
  <c r="R301"/>
  <c r="P301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5"/>
  <c r="BH285"/>
  <c r="BG285"/>
  <c r="BF285"/>
  <c r="T285"/>
  <c r="R285"/>
  <c r="P285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7"/>
  <c r="BH237"/>
  <c r="BG237"/>
  <c r="BF237"/>
  <c r="T237"/>
  <c r="R237"/>
  <c r="P237"/>
  <c r="BI231"/>
  <c r="BH231"/>
  <c r="BG231"/>
  <c r="BF231"/>
  <c r="T231"/>
  <c r="T230"/>
  <c r="R231"/>
  <c r="R230"/>
  <c r="P231"/>
  <c r="P230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0"/>
  <c r="BH200"/>
  <c r="BG200"/>
  <c r="BF200"/>
  <c r="T200"/>
  <c r="R200"/>
  <c r="P200"/>
  <c r="BI198"/>
  <c r="BH198"/>
  <c r="BG198"/>
  <c r="BF198"/>
  <c r="T198"/>
  <c r="R198"/>
  <c r="P198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4"/>
  <c r="BH184"/>
  <c r="BG184"/>
  <c r="BF184"/>
  <c r="T184"/>
  <c r="R184"/>
  <c r="P184"/>
  <c r="BI182"/>
  <c r="BH182"/>
  <c r="BG182"/>
  <c r="BF182"/>
  <c r="T182"/>
  <c r="R182"/>
  <c r="P182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J134"/>
  <c r="J133"/>
  <c r="F133"/>
  <c r="F131"/>
  <c r="E129"/>
  <c r="J92"/>
  <c r="J91"/>
  <c r="F91"/>
  <c r="F89"/>
  <c r="E87"/>
  <c r="J18"/>
  <c r="E18"/>
  <c r="F134"/>
  <c r="J17"/>
  <c r="J12"/>
  <c r="J131"/>
  <c r="E7"/>
  <c r="E127"/>
  <c i="1" r="L90"/>
  <c r="AM90"/>
  <c r="AM89"/>
  <c r="L89"/>
  <c r="AM87"/>
  <c r="L87"/>
  <c r="L85"/>
  <c r="L84"/>
  <c i="2" r="BK373"/>
  <c r="BK345"/>
  <c r="BK338"/>
  <c r="J327"/>
  <c r="BK287"/>
  <c r="BK270"/>
  <c r="J263"/>
  <c r="BK218"/>
  <c r="BK158"/>
  <c r="J347"/>
  <c r="BK237"/>
  <c r="BK207"/>
  <c r="J189"/>
  <c r="J148"/>
  <c r="BK327"/>
  <c r="J318"/>
  <c r="J312"/>
  <c r="BK301"/>
  <c r="BK281"/>
  <c r="J252"/>
  <c r="BK215"/>
  <c r="BK148"/>
  <c r="J363"/>
  <c r="BK360"/>
  <c r="BK353"/>
  <c r="BK296"/>
  <c r="BK273"/>
  <c r="BK263"/>
  <c r="BK252"/>
  <c r="J184"/>
  <c r="J140"/>
  <c r="J367"/>
  <c r="J191"/>
  <c r="F36"/>
  <c r="BK370"/>
  <c r="BK347"/>
  <c r="BK340"/>
  <c r="J294"/>
  <c r="BK285"/>
  <c r="BK266"/>
  <c r="BK222"/>
  <c r="J207"/>
  <c r="J350"/>
  <c r="J241"/>
  <c r="BK211"/>
  <c r="BK160"/>
  <c r="BK365"/>
  <c r="J319"/>
  <c r="BK315"/>
  <c r="J306"/>
  <c r="J275"/>
  <c r="J224"/>
  <c r="J177"/>
  <c r="J365"/>
  <c r="J359"/>
  <c r="J354"/>
  <c r="J301"/>
  <c r="BK351"/>
  <c r="BK350"/>
  <c r="BK343"/>
  <c r="BK333"/>
  <c r="BK290"/>
  <c r="J273"/>
  <c r="BK264"/>
  <c r="J213"/>
  <c r="J368"/>
  <c r="BK231"/>
  <c r="BK200"/>
  <c r="J172"/>
  <c r="J335"/>
  <c r="J321"/>
  <c r="BK314"/>
  <c r="BK302"/>
  <c r="J277"/>
  <c r="BK243"/>
  <c r="BK193"/>
  <c r="J144"/>
  <c r="BK361"/>
  <c r="BK356"/>
  <c r="J309"/>
  <c r="J287"/>
  <c r="J269"/>
  <c r="J249"/>
  <c r="BK189"/>
  <c r="BK162"/>
  <c i="1" r="AS94"/>
  <c i="2" r="J215"/>
  <c r="J166"/>
  <c r="J370"/>
  <c r="J345"/>
  <c r="J340"/>
  <c r="J304"/>
  <c r="BK288"/>
  <c r="BK268"/>
  <c r="BK226"/>
  <c r="BK172"/>
  <c r="BK150"/>
  <c r="J243"/>
  <c r="BK198"/>
  <c r="J150"/>
  <c r="J333"/>
  <c r="BK319"/>
  <c r="BK312"/>
  <c r="J307"/>
  <c r="J285"/>
  <c r="BK241"/>
  <c r="J168"/>
  <c r="BK362"/>
  <c r="J355"/>
  <c r="J302"/>
  <c r="J270"/>
  <c r="BK256"/>
  <c r="J205"/>
  <c r="BK168"/>
  <c r="BK152"/>
  <c r="J346"/>
  <c r="BK184"/>
  <c r="BK260"/>
  <c r="BK164"/>
  <c r="BK367"/>
  <c r="J226"/>
  <c r="J176"/>
  <c r="J330"/>
  <c r="J317"/>
  <c r="J311"/>
  <c r="J289"/>
  <c r="BK272"/>
  <c r="J220"/>
  <c r="J162"/>
  <c r="BK140"/>
  <c r="J358"/>
  <c r="J353"/>
  <c r="J272"/>
  <c r="BK258"/>
  <c r="J200"/>
  <c r="BK154"/>
  <c r="F35"/>
  <c r="J338"/>
  <c r="BK318"/>
  <c r="J314"/>
  <c r="BK304"/>
  <c r="J288"/>
  <c r="BK254"/>
  <c r="BK205"/>
  <c r="J160"/>
  <c r="BK371"/>
  <c r="J361"/>
  <c r="BK355"/>
  <c r="BK307"/>
  <c r="BK275"/>
  <c r="J260"/>
  <c r="BK224"/>
  <c r="BK170"/>
  <c r="BK166"/>
  <c r="J245"/>
  <c r="J164"/>
  <c r="J351"/>
  <c r="BK335"/>
  <c r="BK292"/>
  <c r="J281"/>
  <c r="J267"/>
  <c r="J256"/>
  <c r="J193"/>
  <c r="J154"/>
  <c r="BK245"/>
  <c r="J218"/>
  <c r="J178"/>
  <c r="BK144"/>
  <c r="BK321"/>
  <c r="J315"/>
  <c r="BK309"/>
  <c r="J296"/>
  <c r="BK279"/>
  <c r="BK249"/>
  <c r="BK178"/>
  <c r="J142"/>
  <c r="J362"/>
  <c r="BK358"/>
  <c r="BK354"/>
  <c r="J292"/>
  <c r="BK267"/>
  <c r="J237"/>
  <c r="BK182"/>
  <c r="BK146"/>
  <c r="J231"/>
  <c r="J182"/>
  <c r="F34"/>
  <c r="BK368"/>
  <c r="BK346"/>
  <c r="J343"/>
  <c r="BK330"/>
  <c r="BK289"/>
  <c r="J279"/>
  <c r="BK269"/>
  <c r="J258"/>
  <c r="J211"/>
  <c r="BK156"/>
  <c r="BK247"/>
  <c r="J222"/>
  <c r="BK317"/>
  <c r="BK311"/>
  <c r="BK294"/>
  <c r="J264"/>
  <c r="BK209"/>
  <c r="J156"/>
  <c r="J371"/>
  <c r="BK359"/>
  <c r="BK352"/>
  <c r="J290"/>
  <c r="J266"/>
  <c r="J247"/>
  <c r="BK177"/>
  <c r="J152"/>
  <c r="BK213"/>
  <c r="BK142"/>
  <c r="J34"/>
  <c r="BK191"/>
  <c r="J146"/>
  <c r="BK363"/>
  <c r="J360"/>
  <c r="J356"/>
  <c r="J352"/>
  <c r="BK306"/>
  <c r="BK277"/>
  <c r="J268"/>
  <c r="J254"/>
  <c r="BK220"/>
  <c r="BK176"/>
  <c r="J158"/>
  <c r="J373"/>
  <c r="J198"/>
  <c r="J170"/>
  <c r="J209"/>
  <c r="F37"/>
  <c l="1" r="BK251"/>
  <c r="J251"/>
  <c r="J102"/>
  <c r="T262"/>
  <c r="P217"/>
  <c r="R251"/>
  <c r="R262"/>
  <c r="P139"/>
  <c r="P138"/>
  <c r="P236"/>
  <c r="BK262"/>
  <c r="J262"/>
  <c r="J103"/>
  <c r="BK313"/>
  <c r="J313"/>
  <c r="J105"/>
  <c r="R332"/>
  <c r="T349"/>
  <c r="BK139"/>
  <c r="J139"/>
  <c r="J98"/>
  <c r="BK236"/>
  <c r="J236"/>
  <c r="J101"/>
  <c r="T251"/>
  <c r="P313"/>
  <c r="P332"/>
  <c r="P337"/>
  <c r="P349"/>
  <c r="BK271"/>
  <c r="J271"/>
  <c r="J104"/>
  <c r="R337"/>
  <c r="T357"/>
  <c r="P366"/>
  <c r="T217"/>
  <c r="R236"/>
  <c r="P262"/>
  <c r="BK342"/>
  <c r="J342"/>
  <c r="J110"/>
  <c r="R349"/>
  <c r="T366"/>
  <c r="R271"/>
  <c r="R342"/>
  <c r="BK357"/>
  <c r="J357"/>
  <c r="J113"/>
  <c r="R366"/>
  <c r="T139"/>
  <c r="T138"/>
  <c r="P271"/>
  <c r="BK332"/>
  <c r="J332"/>
  <c r="J108"/>
  <c r="P342"/>
  <c r="R357"/>
  <c r="BK369"/>
  <c r="J369"/>
  <c r="J116"/>
  <c r="R217"/>
  <c r="P251"/>
  <c r="R313"/>
  <c r="T332"/>
  <c r="T342"/>
  <c r="BK366"/>
  <c r="J366"/>
  <c r="J115"/>
  <c r="P369"/>
  <c r="R139"/>
  <c r="R138"/>
  <c r="T271"/>
  <c r="BK337"/>
  <c r="J337"/>
  <c r="J109"/>
  <c r="BK349"/>
  <c r="J349"/>
  <c r="J112"/>
  <c r="T369"/>
  <c r="BK217"/>
  <c r="J217"/>
  <c r="J99"/>
  <c r="T236"/>
  <c r="T313"/>
  <c r="T337"/>
  <c r="P357"/>
  <c r="R369"/>
  <c r="BK230"/>
  <c r="J230"/>
  <c r="J100"/>
  <c r="BK329"/>
  <c r="J329"/>
  <c r="J106"/>
  <c r="BK364"/>
  <c r="J364"/>
  <c r="J114"/>
  <c r="BK372"/>
  <c r="J372"/>
  <c r="J117"/>
  <c r="J89"/>
  <c r="BE152"/>
  <c r="BE162"/>
  <c r="BE168"/>
  <c r="BE172"/>
  <c r="BE178"/>
  <c r="BE189"/>
  <c r="BE211"/>
  <c r="BE218"/>
  <c r="BE226"/>
  <c r="BE247"/>
  <c i="1" r="BA95"/>
  <c r="BB95"/>
  <c i="2" r="F92"/>
  <c r="BE142"/>
  <c r="BE150"/>
  <c r="BE156"/>
  <c r="BE160"/>
  <c r="BE184"/>
  <c r="BE193"/>
  <c r="BE198"/>
  <c r="BE200"/>
  <c r="BE209"/>
  <c r="BE222"/>
  <c r="BE241"/>
  <c r="BE249"/>
  <c r="BE252"/>
  <c r="BE256"/>
  <c r="BE264"/>
  <c r="BE266"/>
  <c r="BE267"/>
  <c r="BE270"/>
  <c r="BE272"/>
  <c r="BE273"/>
  <c r="BE275"/>
  <c r="BE294"/>
  <c r="BE296"/>
  <c r="BE301"/>
  <c r="BE302"/>
  <c r="BE352"/>
  <c r="BE353"/>
  <c r="BE354"/>
  <c r="BE355"/>
  <c r="BE356"/>
  <c r="BE358"/>
  <c r="BE359"/>
  <c r="BE360"/>
  <c r="BE361"/>
  <c r="BE362"/>
  <c r="BE363"/>
  <c r="BE370"/>
  <c r="BE371"/>
  <c i="1" r="BC95"/>
  <c i="2" r="BE144"/>
  <c r="BE154"/>
  <c r="BE158"/>
  <c r="BE164"/>
  <c r="BE166"/>
  <c r="BE176"/>
  <c r="BE207"/>
  <c r="BE237"/>
  <c r="BE245"/>
  <c r="BE260"/>
  <c r="BE268"/>
  <c r="BE290"/>
  <c r="BE292"/>
  <c r="BE304"/>
  <c r="BE307"/>
  <c r="BE309"/>
  <c r="BE311"/>
  <c r="BE312"/>
  <c r="BE314"/>
  <c r="BE315"/>
  <c r="BE317"/>
  <c r="BE318"/>
  <c r="BE319"/>
  <c r="BE333"/>
  <c r="BE340"/>
  <c r="BE365"/>
  <c r="BE373"/>
  <c r="BE140"/>
  <c r="BE170"/>
  <c r="BE177"/>
  <c r="BE213"/>
  <c r="BE215"/>
  <c r="BE224"/>
  <c r="BE350"/>
  <c r="BE367"/>
  <c r="E85"/>
  <c r="BE146"/>
  <c r="BE148"/>
  <c r="BE182"/>
  <c r="BE191"/>
  <c r="BE205"/>
  <c r="BE220"/>
  <c r="BE231"/>
  <c r="BE243"/>
  <c r="BE254"/>
  <c r="BE258"/>
  <c r="BE263"/>
  <c r="BE269"/>
  <c r="BE277"/>
  <c r="BE279"/>
  <c r="BE281"/>
  <c r="BE285"/>
  <c r="BE287"/>
  <c r="BE288"/>
  <c r="BE289"/>
  <c r="BE306"/>
  <c r="BE321"/>
  <c r="BE327"/>
  <c r="BE330"/>
  <c r="BE335"/>
  <c r="BE338"/>
  <c r="BE343"/>
  <c r="BE345"/>
  <c r="BE346"/>
  <c r="BE347"/>
  <c r="BE351"/>
  <c r="BE368"/>
  <c i="1" r="AW95"/>
  <c r="BD95"/>
  <c r="BB94"/>
  <c r="AX94"/>
  <c r="BC94"/>
  <c r="W32"/>
  <c r="BA94"/>
  <c r="W30"/>
  <c r="BD94"/>
  <c r="W33"/>
  <c i="2" l="1" r="T331"/>
  <c r="T137"/>
  <c r="R348"/>
  <c r="P348"/>
  <c r="P331"/>
  <c r="R331"/>
  <c r="R137"/>
  <c r="T348"/>
  <c r="P137"/>
  <c i="1" r="AU95"/>
  <c i="2" r="BK331"/>
  <c r="J331"/>
  <c r="J107"/>
  <c r="BK138"/>
  <c r="BK348"/>
  <c r="J348"/>
  <c r="J111"/>
  <c r="F33"/>
  <c i="1" r="AZ95"/>
  <c r="AZ94"/>
  <c r="W29"/>
  <c r="AU94"/>
  <c r="W31"/>
  <c i="2" r="J33"/>
  <c i="1" r="AV95"/>
  <c r="AT95"/>
  <c r="AY94"/>
  <c r="AW94"/>
  <c r="AK30"/>
  <c i="2" l="1" r="BK137"/>
  <c r="J137"/>
  <c r="J138"/>
  <c r="J97"/>
  <c r="J30"/>
  <c i="1" r="AG95"/>
  <c r="AG94"/>
  <c r="AK26"/>
  <c r="AV94"/>
  <c r="AK29"/>
  <c i="2" l="1" r="J39"/>
  <c r="J96"/>
  <c i="1" r="AK35"/>
  <c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<sst xmlns="http://schemas.openxmlformats.org/spreadsheetml/2006/main">
  <si>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</si>
  <si>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</si>
  <si>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</si>
  <si>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</si>
  <si>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</si>
  <si>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{5e764d23-5680-4fdf-ac75-c474117786e7}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</si>
  <si>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</si>
  <si>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</si>
  <si>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</si>
  <si>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</si>
  <si>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</si>
  <si>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</si>
  <si>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</si>
  <si>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</si>
  <si>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KopernikovaOC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</si>
  <si>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</si>
  <si>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</si>
  <si>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plochy u OC na ul. Koperníkova</t>
  </si>
  <si>
    <t>KSO:</t>
  </si>
  <si>
    <t>CC-CZ:</t>
  </si>
  <si>
    <t>Místo:</t>
  </si>
  <si>
    <t>Český Těšín</t>
  </si>
  <si>
    <t>Datum:</t>
  </si>
  <si>
    <t>30. 7. 2025</t>
  </si>
  <si>
    <t>Zadavatel:</t>
  </si>
  <si>
    <t>IČ:</t>
  </si>
  <si>
    <t>00297437</t>
  </si>
  <si>
    <t>Město Český Těšín</t>
  </si>
  <si>
    <t>DIČ:</t>
  </si>
  <si>
    <t>Uchazeč:</t>
  </si>
  <si>
    <t>Vyplň údaj</t>
  </si>
  <si>
    <t>Projektant:</t>
  </si>
  <si>
    <t>27858782</t>
  </si>
  <si>
    <t>ŠNAPKA SLUŽBY s.r.o.</t>
  </si>
  <si>
    <t>True</t>
  </si>
  <si>
    <t>Zpracovatel:</t>
  </si>
  <si>
    <t>Ing. Ivan Šnapka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</si>
  <si>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</si>
  <si>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</si>
  <si>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</si>
  <si>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</si>
  <si>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</si>
  <si>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</si>
  <si>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</si>
  <si>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</si>
  <si>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</si>
  <si>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</si>
  <si>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</si>
  <si>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</si>
  <si>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</si>
  <si>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</si>
  <si>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</si>
  <si>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</si>
  <si>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</si>
  <si>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</si>
  <si>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</si>
  <si>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</si>
  <si>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</si>
  <si>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</si>
  <si>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</si>
  <si>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</si>
  <si>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</si>
  <si>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</si>
  <si>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</si>
  <si>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</si>
  <si>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</si>
  <si>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</si>
  <si>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</si>
  <si>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</si>
  <si>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</si>
  <si>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</si>
  <si>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</si>
  <si>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</si>
  <si>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</si>
  <si>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</si>
  <si>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</si>
  <si>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</si>
  <si>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</si>
  <si>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</si>
  <si>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</si>
  <si>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</si>
  <si>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</si>
  <si>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</si>
  <si>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</si>
  <si>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Zpevněná plocha</t>
  </si>
  <si>
    <t>STA</t>
  </si>
  <si>
    <t>1</t>
  </si>
  <si>
    <t>{590e7c94-c10f-45ec-9674-16a675b30fab}</t>
  </si>
  <si>
    <t>2</t>
  </si>
  <si>
    <t>KRYCÍ LIST SOUPISU PRACÍ</t>
  </si>
  <si>
    <t>Objekt:</t>
  </si>
  <si>
    <t>SO 101 - Zpevněná plocha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</si>
  <si>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</si>
  <si>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</si>
  <si>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</si>
  <si>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</si>
  <si>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</si>
  <si>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</si>
  <si>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</si>
  <si>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</si>
  <si>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</si>
  <si>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</si>
  <si>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</si>
  <si>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</si>
  <si>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</si>
  <si>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</si>
  <si>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</si>
  <si>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</si>
  <si>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</si>
  <si>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</si>
  <si>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</si>
  <si>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</si>
  <si>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</si>
  <si>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</si>
  <si>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</si>
  <si>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</si>
  <si>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</si>
  <si>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</si>
  <si>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</si>
  <si>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</si>
  <si>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</si>
  <si>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</si>
  <si>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</si>
  <si>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</si>
  <si>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</si>
  <si>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</si>
  <si>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</si>
  <si>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</si>
  <si>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</si>
  <si>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</si>
  <si>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</si>
  <si>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</si>
  <si>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</si>
  <si>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</si>
  <si>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</si>
  <si>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</si>
  <si>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</si>
  <si>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průměru kmene do 100 mm i s kořeny sklonu terénu do 1:5 ručně</t>
  </si>
  <si>
    <t>m2</t>
  </si>
  <si>
    <t>CS ÚRS 2025 02</t>
  </si>
  <si>
    <t>4</t>
  </si>
  <si>
    <t>-1104959730</t>
  </si>
  <si>
    <t>VV</t>
  </si>
  <si>
    <t>12*2</t>
  </si>
  <si>
    <t>113106121</t>
  </si>
  <si>
    <t>Rozebrání dlažeb z betonových nebo kamenných dlaždic komunikací pro pěší ručně</t>
  </si>
  <si>
    <t>704078357</t>
  </si>
  <si>
    <t>1,4*1,3+8,3*1,15</t>
  </si>
  <si>
    <t>3</t>
  </si>
  <si>
    <t>113107162</t>
  </si>
  <si>
    <t>Odstranění podkladu z kameniva drceného tl přes 100 do 200 mm strojně pl přes 50 do 200 m2</t>
  </si>
  <si>
    <t>-447112706</t>
  </si>
  <si>
    <t>(1,4*1,6+13,65*1,6+2,5*1,0+8,1*3,2+20,9*7,0+3,14*1,6*1,6/2+6,0*9,7+1,8*5,2+12,1*1)*1,1</t>
  </si>
  <si>
    <t>113107163</t>
  </si>
  <si>
    <t>Odstranění podkladu z kameniva drceného tl přes 200 do 300 mm strojně pl přes 50 do 200 m2</t>
  </si>
  <si>
    <t>-2015737182</t>
  </si>
  <si>
    <t>5</t>
  </si>
  <si>
    <t>113107176</t>
  </si>
  <si>
    <t>Odstranění podkladu z betonu vyztuženého sítěmi tl přes 100 do 150 mm strojně pl přes 50 do 200 m2</t>
  </si>
  <si>
    <t>209409784</t>
  </si>
  <si>
    <t>32,2*11,5+2,6*3,3+23,4*8,0-4,3*5,8/2</t>
  </si>
  <si>
    <t>6</t>
  </si>
  <si>
    <t>113107181</t>
  </si>
  <si>
    <t>Odstranění podkladu živičného tl do 50 mm strojně pl přes 50 do 200 m2</t>
  </si>
  <si>
    <t>-44432570</t>
  </si>
  <si>
    <t>7</t>
  </si>
  <si>
    <t>113202111</t>
  </si>
  <si>
    <t>Vytrhání obrub krajníků obrubníků stojatých</t>
  </si>
  <si>
    <t>m</t>
  </si>
  <si>
    <t>1819500505</t>
  </si>
  <si>
    <t>8,2+2,4+10,3+5,2+2,6+3,0+2,6+21,9+1,8</t>
  </si>
  <si>
    <t>8</t>
  </si>
  <si>
    <t>115001101</t>
  </si>
  <si>
    <t>Převedení vody potrubím DN do 100</t>
  </si>
  <si>
    <t>-1543198026</t>
  </si>
  <si>
    <t>10</t>
  </si>
  <si>
    <t>9</t>
  </si>
  <si>
    <t>115101201</t>
  </si>
  <si>
    <t>Čerpání vody na dopravní výšku do 10 m průměrný přítok do 500 l/min</t>
  </si>
  <si>
    <t>hod</t>
  </si>
  <si>
    <t>1486103042</t>
  </si>
  <si>
    <t>1*2*4*2</t>
  </si>
  <si>
    <t>115101301</t>
  </si>
  <si>
    <t>Pohotovost čerpací soupravy pro dopravní výšku do 10 m přítok do 500 l/min</t>
  </si>
  <si>
    <t>den</t>
  </si>
  <si>
    <t>1885578526</t>
  </si>
  <si>
    <t>20</t>
  </si>
  <si>
    <t>11</t>
  </si>
  <si>
    <t>119003217</t>
  </si>
  <si>
    <t>Mobilní plotová zábrana vyplněná dráty výšky do 1,5 m pro zabezpečení výkopu zřízení</t>
  </si>
  <si>
    <t>-1539057596</t>
  </si>
  <si>
    <t>5+3+2</t>
  </si>
  <si>
    <t>12</t>
  </si>
  <si>
    <t>119003218</t>
  </si>
  <si>
    <t>Mobilní plotová zábrana vyplněná dráty výšky do 1,5 m pro zabezpečení výkopu odstranění</t>
  </si>
  <si>
    <t>-322694247</t>
  </si>
  <si>
    <t>13</t>
  </si>
  <si>
    <t>121151113</t>
  </si>
  <si>
    <t>Sejmutí ornice plochy do 500 m2 tl vrstvy do 200 mm strojně</t>
  </si>
  <si>
    <t>1538063710</t>
  </si>
  <si>
    <t>14</t>
  </si>
  <si>
    <t>131213101</t>
  </si>
  <si>
    <t>Hloubení jam v soudržných horninách třídy těžitelnosti I skupiny 3 ručně (sondy)</t>
  </si>
  <si>
    <t>m3</t>
  </si>
  <si>
    <t>408646656</t>
  </si>
  <si>
    <t>1,2*1,2*1,5*2</t>
  </si>
  <si>
    <t>131351100</t>
  </si>
  <si>
    <t>Hloubení jam nezapažených v hornině třídy těžitelnosti II skupiny 4 objem do 20 m3 strojně</t>
  </si>
  <si>
    <t>1998755534</t>
  </si>
  <si>
    <t>1,8*1,8*1,8</t>
  </si>
  <si>
    <t>16</t>
  </si>
  <si>
    <t>132251101</t>
  </si>
  <si>
    <t>Hloubení rýh nezapažených š do 800 mm v hornině třídy těžitelnosti I skupiny 3 objem do 20 m3 strojně</t>
  </si>
  <si>
    <t>-640365083</t>
  </si>
  <si>
    <t>0,35*0,35*(25,1+9,9+5,1+2,1)+0,7*0,6*20,5</t>
  </si>
  <si>
    <t>17</t>
  </si>
  <si>
    <t>162251102</t>
  </si>
  <si>
    <t>Vodorovné přemístění přes 20 do 50 m výkopku/sypaniny z horniny třídy těžitelnosti I skupiny 1 až 3</t>
  </si>
  <si>
    <t>451331413</t>
  </si>
  <si>
    <t>24*0,2</t>
  </si>
  <si>
    <t>4,32+5,832+13,78</t>
  </si>
  <si>
    <t>Součet</t>
  </si>
  <si>
    <t>18</t>
  </si>
  <si>
    <t>162301501</t>
  </si>
  <si>
    <t>Vodorovné přemístění křovin do 5 km D kmene do 100 mm</t>
  </si>
  <si>
    <t>1766790493</t>
  </si>
  <si>
    <t>19</t>
  </si>
  <si>
    <t>162751114</t>
  </si>
  <si>
    <t>Vodorovné přemístění přes 6 000 do 7000 m výkopku/sypaniny z horniny třídy těžitelnosti I skupiny 1 až 3</t>
  </si>
  <si>
    <t>2069414204</t>
  </si>
  <si>
    <t>167151101</t>
  </si>
  <si>
    <t>Nakládání výkopku z hornin třídy těžitelnosti I skupiny 1 až 3 do 100 m3</t>
  </si>
  <si>
    <t>1580871929</t>
  </si>
  <si>
    <t>171201231</t>
  </si>
  <si>
    <t>Poplatek za uložení zeminy a kamení na recyklační skládce (skládkovné) kód odpadu 17 05 04</t>
  </si>
  <si>
    <t>t</t>
  </si>
  <si>
    <t>-1637659497</t>
  </si>
  <si>
    <t>28,732*1,8 'Přepočtené koeficientem množství</t>
  </si>
  <si>
    <t>22</t>
  </si>
  <si>
    <t>171251201</t>
  </si>
  <si>
    <t>Uložení sypaniny na skládky nebo meziskládky</t>
  </si>
  <si>
    <t>-2105169227</t>
  </si>
  <si>
    <t xml:space="preserve">"zpětný  násyp"</t>
  </si>
  <si>
    <t>28,732</t>
  </si>
  <si>
    <t>Mezisoučet</t>
  </si>
  <si>
    <t>23</t>
  </si>
  <si>
    <t>174151101</t>
  </si>
  <si>
    <t>Zásyp jam, šachet rýh nebo kolem objektů sypaninou se zhutněním</t>
  </si>
  <si>
    <t>-218608836</t>
  </si>
  <si>
    <t>1,8*1,8*1,8*0,6</t>
  </si>
  <si>
    <t>24</t>
  </si>
  <si>
    <t>M</t>
  </si>
  <si>
    <t>58344171</t>
  </si>
  <si>
    <t>štěrkodrť frakce 0/32</t>
  </si>
  <si>
    <t>-1880619042</t>
  </si>
  <si>
    <t>3,499*1,8</t>
  </si>
  <si>
    <t>25</t>
  </si>
  <si>
    <t>175151101</t>
  </si>
  <si>
    <t>Obsypání potrubí strojně sypaninou bez prohození, uloženou do 3 m</t>
  </si>
  <si>
    <t>1159208282</t>
  </si>
  <si>
    <t>-1*0,05*0,05*3,1*(25,1+9,9+5,1+2,1+20,5)</t>
  </si>
  <si>
    <t>-1*0,3*0,4*20,1</t>
  </si>
  <si>
    <t>26</t>
  </si>
  <si>
    <t>58331200</t>
  </si>
  <si>
    <t>štěrkopísek netříděný zásypový</t>
  </si>
  <si>
    <t>-993523560</t>
  </si>
  <si>
    <t>10,882*1,8</t>
  </si>
  <si>
    <t>27</t>
  </si>
  <si>
    <t>181351103</t>
  </si>
  <si>
    <t>Rozprostření ornice tl vrstvy do 200 mm pl přes 100 do 500 m2 v rovině nebo ve svahu do 1:5 strojně</t>
  </si>
  <si>
    <t>905012402</t>
  </si>
  <si>
    <t>11,365+553,61</t>
  </si>
  <si>
    <t>-281,479</t>
  </si>
  <si>
    <t>28</t>
  </si>
  <si>
    <t>10364100</t>
  </si>
  <si>
    <t>zemina pro terénní úpravy - tříděná</t>
  </si>
  <si>
    <t>-182723450</t>
  </si>
  <si>
    <t>282,496*0,2*1,6</t>
  </si>
  <si>
    <t>29</t>
  </si>
  <si>
    <t>181411131</t>
  </si>
  <si>
    <t>Založení parkového trávníku výsevem pl do 1000 m2 v rovině a ve svahu do 1:5</t>
  </si>
  <si>
    <t>-2079279147</t>
  </si>
  <si>
    <t>282,496+100</t>
  </si>
  <si>
    <t>30</t>
  </si>
  <si>
    <t>00572420</t>
  </si>
  <si>
    <t>osivo směs travní parková okrasná</t>
  </si>
  <si>
    <t>kg</t>
  </si>
  <si>
    <t>-1947806662</t>
  </si>
  <si>
    <t>382,496*0,02</t>
  </si>
  <si>
    <t>31</t>
  </si>
  <si>
    <t>181951112</t>
  </si>
  <si>
    <t>Úprava pláně v hornině třídy těžitelnosti I skupiny 1 až 3 se zhutněním strojně</t>
  </si>
  <si>
    <t>-1151756762</t>
  </si>
  <si>
    <t>32</t>
  </si>
  <si>
    <t>183403111</t>
  </si>
  <si>
    <t>Obdělání půdy nakopáním na hl přes 0,05 do 0,1 m v rovině a svahu do 1:5</t>
  </si>
  <si>
    <t>1826292710</t>
  </si>
  <si>
    <t>33</t>
  </si>
  <si>
    <t>185851121</t>
  </si>
  <si>
    <t>Dovoz vody pro zálivku rostlin za vzdálenost do 1000 m</t>
  </si>
  <si>
    <t>-1987470223</t>
  </si>
  <si>
    <t>382,496*0,005*3</t>
  </si>
  <si>
    <t>Zakládání</t>
  </si>
  <si>
    <t>34</t>
  </si>
  <si>
    <t>212750101</t>
  </si>
  <si>
    <t xml:space="preserve">Trativod z drenážních trubek PVC-U SN 4 perforace 360° včetně lože otevřený výkop DN 110 </t>
  </si>
  <si>
    <t>968095578</t>
  </si>
  <si>
    <t>17,4+30,1+9,9+5,2</t>
  </si>
  <si>
    <t>35</t>
  </si>
  <si>
    <t>212750104R</t>
  </si>
  <si>
    <t>Příplatek za napojování drenážního potrubí do šachtic</t>
  </si>
  <si>
    <t>kus</t>
  </si>
  <si>
    <t>589113502</t>
  </si>
  <si>
    <t>36</t>
  </si>
  <si>
    <t>213141111</t>
  </si>
  <si>
    <t>Zřízení vrstvy z geotextilie v rovině nebo ve sklonu do 1:5 š do 3 m</t>
  </si>
  <si>
    <t>207810190</t>
  </si>
  <si>
    <t>(17,4+30,1+9,9+5,2)*1,2</t>
  </si>
  <si>
    <t>37</t>
  </si>
  <si>
    <t>69311081</t>
  </si>
  <si>
    <t>geotextilie netkaná separační, ochranná, filtrační, drenážní PES 300g/m2</t>
  </si>
  <si>
    <t>313337277</t>
  </si>
  <si>
    <t>75,12*1,1</t>
  </si>
  <si>
    <t>38</t>
  </si>
  <si>
    <t>271562211</t>
  </si>
  <si>
    <t>Podsyp pod základové konstrukce se zhutněním z drobného kameniva frakce 0 až 4 mm (obruby,drenáž)</t>
  </si>
  <si>
    <t>-1932888681</t>
  </si>
  <si>
    <t>(17,4+30,1+9,9+5,2)*0,3*0,1</t>
  </si>
  <si>
    <t>(3+13,7+13,5+3,2+2*1+20,9+3,14*2,2-4,2+2*1+4,51+1+23,4)*0,3*0,1</t>
  </si>
  <si>
    <t>Svislé a kompletní konstrukce</t>
  </si>
  <si>
    <t>39</t>
  </si>
  <si>
    <t>310321111</t>
  </si>
  <si>
    <t>Zabetonování otvorů do pl 1 m2 ve zdivu nadzákladovém včetně bednění a výztuže</t>
  </si>
  <si>
    <t>-1565956782</t>
  </si>
  <si>
    <t>8*0,3*0,4</t>
  </si>
  <si>
    <t>4,2*0,3*(0,5+0,8)*0,5</t>
  </si>
  <si>
    <t>12,8*0,3*(0,8+0,15)*0,5</t>
  </si>
  <si>
    <t>Komunikace pozemní</t>
  </si>
  <si>
    <t>40</t>
  </si>
  <si>
    <t>564851111</t>
  </si>
  <si>
    <t>Podklad ze štěrkodrtě ŠD tl 150 mm</t>
  </si>
  <si>
    <t>-197348480</t>
  </si>
  <si>
    <t>1,4*1,6+13,65*1,6+2,5*1,0+8,1*3,2+20,9*7,0+3,14*1,6*1,6/2+6,0*9,7+1,8*5,2+12,1*1</t>
  </si>
  <si>
    <t>41</t>
  </si>
  <si>
    <t>596211110</t>
  </si>
  <si>
    <t>Kladení zámkové dlažby komunikací pro pěší tl 60 mm skupiny A pl do 50 m2</t>
  </si>
  <si>
    <t>1513474930</t>
  </si>
  <si>
    <t>1,6*0,4</t>
  </si>
  <si>
    <t>42</t>
  </si>
  <si>
    <t>59245006</t>
  </si>
  <si>
    <t>dlažba pro nevidomé betonová 200x100mm tl 60mm barevná</t>
  </si>
  <si>
    <t>-1244405421</t>
  </si>
  <si>
    <t>0,64*1,03 'Přepočtené koeficientem množství</t>
  </si>
  <si>
    <t>43</t>
  </si>
  <si>
    <t>596211112</t>
  </si>
  <si>
    <t>Kladení zámkové dlažby komunikací pro pěší ručně tl 60 mm skupiny A pl přes 100 do 300 m2</t>
  </si>
  <si>
    <t>954318659</t>
  </si>
  <si>
    <t>1,4*1,6+13,65*1,6+2,5*1,0+8,1*3,2+20,9*7,0+3,14*1,6*1,6/2+6,0*9,7+1,8*5,2+12,1*1-0,64</t>
  </si>
  <si>
    <t>44</t>
  </si>
  <si>
    <t>59245015</t>
  </si>
  <si>
    <t>dlažba zámková 200x200x60mm přírodní</t>
  </si>
  <si>
    <t>1279972494</t>
  </si>
  <si>
    <t>281,839*1,02</t>
  </si>
  <si>
    <t>45</t>
  </si>
  <si>
    <t>599141111</t>
  </si>
  <si>
    <t>Vyplnění spár mezi silničními dílci živičnou zálivkou</t>
  </si>
  <si>
    <t>-747725191</t>
  </si>
  <si>
    <t>1,6</t>
  </si>
  <si>
    <t>Úpravy povrchů, podlahy a osazování výplní</t>
  </si>
  <si>
    <t>46</t>
  </si>
  <si>
    <t>622111111</t>
  </si>
  <si>
    <t>Vyspravení celoplošné cementovou maltou vnějších stěn betonových nebo železobetonových</t>
  </si>
  <si>
    <t>-1561321146</t>
  </si>
  <si>
    <t>8*1,5+8*0,5+8*0,3+27,6*2+27,6*0,5+27,6*0,3</t>
  </si>
  <si>
    <t>47</t>
  </si>
  <si>
    <t>622135002</t>
  </si>
  <si>
    <t>Vyrovnání podkladu vnějších stěn maltou cementovou tl do 10 mm</t>
  </si>
  <si>
    <t>25907998</t>
  </si>
  <si>
    <t>8*1,5+8*0,5+27,6*2+27,6*0,5</t>
  </si>
  <si>
    <t>48</t>
  </si>
  <si>
    <t>622151001</t>
  </si>
  <si>
    <t>Penetrační akrylátový nátěr vnějších pastovitých tenkovrstvých omítek stěn</t>
  </si>
  <si>
    <t>115166134</t>
  </si>
  <si>
    <t>49</t>
  </si>
  <si>
    <t>622331121</t>
  </si>
  <si>
    <t>Cementová omítka hladká jednovrstvá vnějších stěn nanášená ručně</t>
  </si>
  <si>
    <t>-1630605098</t>
  </si>
  <si>
    <t>50</t>
  </si>
  <si>
    <t>629995101</t>
  </si>
  <si>
    <t>Očištění vnějších ploch tlakovou vodou</t>
  </si>
  <si>
    <t>-47857959</t>
  </si>
  <si>
    <t>Trubní vedení</t>
  </si>
  <si>
    <t>51</t>
  </si>
  <si>
    <t>877355121R</t>
  </si>
  <si>
    <t>Výřez a montáž tvarovek odbočných na potrubí z kanalizačních trub z PVC DN100-200 (drenáž, vpusti)</t>
  </si>
  <si>
    <t>-195458074</t>
  </si>
  <si>
    <t>52</t>
  </si>
  <si>
    <t>892381111R</t>
  </si>
  <si>
    <t>Kamerové zkoušky stávajícího potrubí délky 50 m před a po realizaci</t>
  </si>
  <si>
    <t>komplet</t>
  </si>
  <si>
    <t>1889233379</t>
  </si>
  <si>
    <t>53</t>
  </si>
  <si>
    <t>894812323</t>
  </si>
  <si>
    <t>Revizní a čistící šachta z PP typ DN 600/250 šachtové dno s přítokem tvaru T</t>
  </si>
  <si>
    <t>1625026855</t>
  </si>
  <si>
    <t>54</t>
  </si>
  <si>
    <t>894812332</t>
  </si>
  <si>
    <t>Revizní a čistící šachta z PP DN 600 šachtová roura korugovaná světlé hloubky 2000 mm</t>
  </si>
  <si>
    <t>1970180063</t>
  </si>
  <si>
    <t>55</t>
  </si>
  <si>
    <t>894812339</t>
  </si>
  <si>
    <t>Příplatek k rourám revizní a čistící šachty z PP DN 600 za uříznutí šachtové roury</t>
  </si>
  <si>
    <t>1981722050</t>
  </si>
  <si>
    <t>56</t>
  </si>
  <si>
    <t>894812357</t>
  </si>
  <si>
    <t>Revizní a čistící šachta z PP DN 600 poklop litinový pro třídu zatížení B125 s teleskopickým adaptérem</t>
  </si>
  <si>
    <t>-1116388392</t>
  </si>
  <si>
    <t>57</t>
  </si>
  <si>
    <t>899990002R</t>
  </si>
  <si>
    <t xml:space="preserve">Odvoz, uskladnění a poplatek za vybouranou šachtici </t>
  </si>
  <si>
    <t>-389053038</t>
  </si>
  <si>
    <t>Ostatní konstrukce a práce, bourání</t>
  </si>
  <si>
    <t>58</t>
  </si>
  <si>
    <t>916131213</t>
  </si>
  <si>
    <t>Osazení silničního obrubníku betonového stojatého s boční opěrou do lože z betonu prostého</t>
  </si>
  <si>
    <t>-1845415780</t>
  </si>
  <si>
    <t>59</t>
  </si>
  <si>
    <t>59217033</t>
  </si>
  <si>
    <t>obrubník betonový silniční 1000x100x300mm</t>
  </si>
  <si>
    <t>-946732718</t>
  </si>
  <si>
    <t>2*1,02 "Přepočtené koeficientem množství</t>
  </si>
  <si>
    <t>60</t>
  </si>
  <si>
    <t>916231213</t>
  </si>
  <si>
    <t>Osazení chodníkového obrubníku betonového stojatého s boční opěrou do lože z betonu prostého</t>
  </si>
  <si>
    <t>-1064868154</t>
  </si>
  <si>
    <t>3+13,7+13,5+3,2+2*1+20,9+3,14*2,2-4,2+2*1+4,51+1+23,4+1,8</t>
  </si>
  <si>
    <t>61</t>
  </si>
  <si>
    <t>59217017</t>
  </si>
  <si>
    <t>obrubník betonový chodníkový 1000x100x250mm</t>
  </si>
  <si>
    <t>2090182089</t>
  </si>
  <si>
    <t>91,718*1,05</t>
  </si>
  <si>
    <t>62</t>
  </si>
  <si>
    <t>916231292</t>
  </si>
  <si>
    <t>Příplatek za řezání obrubníků při osazování do oblouku o poloměru do 2,5m</t>
  </si>
  <si>
    <t>726174700</t>
  </si>
  <si>
    <t>3,14*2,2</t>
  </si>
  <si>
    <t>63</t>
  </si>
  <si>
    <t>916991121</t>
  </si>
  <si>
    <t>Lože pod obrubníky, krajníky nebo obruby z dlažebních kostek z betonu prostého</t>
  </si>
  <si>
    <t>-624495215</t>
  </si>
  <si>
    <t>"obrubníky" (3+13,7+13,5+3,2+2*1+20,9+3,14*2,2-4,2+2*1+4,51+1+23,4+1,6+1,8)*0,25*0,2</t>
  </si>
  <si>
    <t xml:space="preserve">"odvodňovací žlab"   21*0,5*0,4-20*0,2*0,2</t>
  </si>
  <si>
    <t>64</t>
  </si>
  <si>
    <t>919735112</t>
  </si>
  <si>
    <t>Řezání stávajícího živičného krytu hl přes 50 do 100 mm</t>
  </si>
  <si>
    <t>-1006653385</t>
  </si>
  <si>
    <t>1,6+3,2</t>
  </si>
  <si>
    <t>65</t>
  </si>
  <si>
    <t>935113111</t>
  </si>
  <si>
    <t>Osazení odvodňovacího polymerbetonového žlabu s krycím roštem šířky do 210 mm</t>
  </si>
  <si>
    <t>-1081712846</t>
  </si>
  <si>
    <t>66</t>
  </si>
  <si>
    <t>59227101</t>
  </si>
  <si>
    <t>žlab odvodňovací z polymerbetonu bez spádu dna pozinkovaná hrana š 100mm</t>
  </si>
  <si>
    <t>-118561681</t>
  </si>
  <si>
    <t>67</t>
  </si>
  <si>
    <t>59227014</t>
  </si>
  <si>
    <t>rošt můstkový C250 litina pro žlab š 130mm</t>
  </si>
  <si>
    <t>-1936651485</t>
  </si>
  <si>
    <t>68</t>
  </si>
  <si>
    <t>938908411</t>
  </si>
  <si>
    <t>Čištění vozovek splachováním vodou</t>
  </si>
  <si>
    <t>1793509946</t>
  </si>
  <si>
    <t>500</t>
  </si>
  <si>
    <t>69</t>
  </si>
  <si>
    <t>938909311</t>
  </si>
  <si>
    <t>Čištění vozovek metením strojně podkladu nebo krytu betonového nebo živičného</t>
  </si>
  <si>
    <t>-163269697</t>
  </si>
  <si>
    <t>70</t>
  </si>
  <si>
    <t>953961114</t>
  </si>
  <si>
    <t>Kotvy chemickým tmelem M 16 hl 125 mm do betonu, ŽB nebo kamene s vyvrtáním otvoru</t>
  </si>
  <si>
    <t>-958432809</t>
  </si>
  <si>
    <t>(8+27,6-4,4)/2*4+8</t>
  </si>
  <si>
    <t>71</t>
  </si>
  <si>
    <t>962052210</t>
  </si>
  <si>
    <t>Bourání zdiva nadzákladového ze ŽB do 1 m3</t>
  </si>
  <si>
    <t>-641859759</t>
  </si>
  <si>
    <t>74</t>
  </si>
  <si>
    <t>966001411R</t>
  </si>
  <si>
    <t>Odstranění stojanu na kola kotveného šrouby, oprava a zpětná montáž</t>
  </si>
  <si>
    <t>708255083</t>
  </si>
  <si>
    <t>75</t>
  </si>
  <si>
    <t>966009901R</t>
  </si>
  <si>
    <t>Výšková úprava stávajících šachtic do nivelety konečných povrchových úprav chodníku a komunikace (max 15 cm)</t>
  </si>
  <si>
    <t>-1470750018</t>
  </si>
  <si>
    <t>76</t>
  </si>
  <si>
    <t>966009902R</t>
  </si>
  <si>
    <t xml:space="preserve">Přemístění betonových nebo dřevěných  květináčů</t>
  </si>
  <si>
    <t>258624442</t>
  </si>
  <si>
    <t>77</t>
  </si>
  <si>
    <t>966009903R</t>
  </si>
  <si>
    <t>Zednické úpravy informačního sloupu (sokl, nátěr,...)</t>
  </si>
  <si>
    <t>541488311</t>
  </si>
  <si>
    <t>78</t>
  </si>
  <si>
    <t>966009904R</t>
  </si>
  <si>
    <t>Dřevěné ochranné bednění stromů (montáž a demontáž)</t>
  </si>
  <si>
    <t>-151984675</t>
  </si>
  <si>
    <t>79</t>
  </si>
  <si>
    <t>966009905R</t>
  </si>
  <si>
    <t>D+M chráničky Kopoflex DN50 (vedení CETIN)</t>
  </si>
  <si>
    <t>-475710535</t>
  </si>
  <si>
    <t>3,2+2</t>
  </si>
  <si>
    <t>81</t>
  </si>
  <si>
    <t>966009907R</t>
  </si>
  <si>
    <t>Oprava informačního sloupu (nátěr, zedn.úpravy)</t>
  </si>
  <si>
    <t>-1610788432</t>
  </si>
  <si>
    <t>83</t>
  </si>
  <si>
    <t>990009001R</t>
  </si>
  <si>
    <t xml:space="preserve">Pročištění   kanalizačního potrubí </t>
  </si>
  <si>
    <t>-1433004982</t>
  </si>
  <si>
    <t>997</t>
  </si>
  <si>
    <t>Přesun sutě</t>
  </si>
  <si>
    <t>84</t>
  </si>
  <si>
    <t>997221561</t>
  </si>
  <si>
    <t>Vodorovná doprava suti z kusových materiálů do 1 km</t>
  </si>
  <si>
    <t>241365620</t>
  </si>
  <si>
    <t>85</t>
  </si>
  <si>
    <t>997221569</t>
  </si>
  <si>
    <t>Příplatek ZKD 1 km u vodorovné dopravy suti z kusových materiálů</t>
  </si>
  <si>
    <t>844071059</t>
  </si>
  <si>
    <t>404,697*6 'Přepočtené koeficientem množství</t>
  </si>
  <si>
    <t>86</t>
  </si>
  <si>
    <t>997221611</t>
  </si>
  <si>
    <t>Nakládání suti na dopravní prostředky pro vodorovnou dopravu</t>
  </si>
  <si>
    <t>-531446736</t>
  </si>
  <si>
    <t>87</t>
  </si>
  <si>
    <t>997221861</t>
  </si>
  <si>
    <t>Poplatek za uložení na recyklační skládce (skládkovné) stavebního odpadu z prostého betonu pod kódem 17 01 01</t>
  </si>
  <si>
    <t>940528060</t>
  </si>
  <si>
    <t>88</t>
  </si>
  <si>
    <t>997221862</t>
  </si>
  <si>
    <t>Poplatek za uložení na recyklační skládce (skládkovné) stavebního odpadu z armovaného betonu pod kódem 17 01 01</t>
  </si>
  <si>
    <t>2076234662</t>
  </si>
  <si>
    <t>182,691+8,647</t>
  </si>
  <si>
    <t>89</t>
  </si>
  <si>
    <t>997221873</t>
  </si>
  <si>
    <t>Poplatek za uložení na recyklační skládce (skládkovné) stavebního odpadu zeminy a kamení zatříděného do Katalogu odpadů pod kódem 17 05 04</t>
  </si>
  <si>
    <t>653092662</t>
  </si>
  <si>
    <t>404,697</t>
  </si>
  <si>
    <t>-15</t>
  </si>
  <si>
    <t>-191,338</t>
  </si>
  <si>
    <t>-54,254</t>
  </si>
  <si>
    <t>90</t>
  </si>
  <si>
    <t>997221875</t>
  </si>
  <si>
    <t>Poplatek za uložení na recyklační skládce (skládkovné) stavebního odpadu asfaltového bez obsahu dehtu zatříděného do Katalogu odpadů pod kódem 17 03 02</t>
  </si>
  <si>
    <t>-995774538</t>
  </si>
  <si>
    <t>54,254</t>
  </si>
  <si>
    <t>998</t>
  </si>
  <si>
    <t>Přesun hmot</t>
  </si>
  <si>
    <t>91</t>
  </si>
  <si>
    <t>998223011</t>
  </si>
  <si>
    <t>Přesun hmot pro pozemní komunikace s krytem dlážděným</t>
  </si>
  <si>
    <t>-2102268801</t>
  </si>
  <si>
    <t>PSV</t>
  </si>
  <si>
    <t>Práce a dodávky PSV</t>
  </si>
  <si>
    <t>711</t>
  </si>
  <si>
    <t>Izolace proti vodě, vlhkosti a plynům</t>
  </si>
  <si>
    <t>92</t>
  </si>
  <si>
    <t>711161273</t>
  </si>
  <si>
    <t>Provedení izolace proti zemní vlhkosti svislé z nopové fólie</t>
  </si>
  <si>
    <t>2114155916</t>
  </si>
  <si>
    <t>(1,4+39,5+12,1)*0,5</t>
  </si>
  <si>
    <t>93</t>
  </si>
  <si>
    <t>28323005</t>
  </si>
  <si>
    <t>fólie profilovaná (nopová) drenážní HDPE s výškou nopů 8mm</t>
  </si>
  <si>
    <t>-1012396322</t>
  </si>
  <si>
    <t>26,5*1,221 "Přepočtené koeficientem množství</t>
  </si>
  <si>
    <t>767</t>
  </si>
  <si>
    <t>Konstrukce zámečnické</t>
  </si>
  <si>
    <t>94</t>
  </si>
  <si>
    <t>767161114</t>
  </si>
  <si>
    <t>Montáž zábradlí rovného z trubek do zdi hmotnosti do 30 kg</t>
  </si>
  <si>
    <t>1846224328</t>
  </si>
  <si>
    <t>8,3+23,3</t>
  </si>
  <si>
    <t>95</t>
  </si>
  <si>
    <t>140110180R</t>
  </si>
  <si>
    <t>Výroba zábradlí - z trubek ocelových bezešvá hladká jakost 11 353, 38 x 2,6 mm</t>
  </si>
  <si>
    <t>-516813012</t>
  </si>
  <si>
    <t>31,6*9,8*1,05</t>
  </si>
  <si>
    <t>783</t>
  </si>
  <si>
    <t>Dokončovací práce - nátěry</t>
  </si>
  <si>
    <t>96</t>
  </si>
  <si>
    <t>783301311</t>
  </si>
  <si>
    <t>Odmaštění zámečnických konstrukcí vodou ředitelným odmašťovačem</t>
  </si>
  <si>
    <t>-671217689</t>
  </si>
  <si>
    <t>32,8</t>
  </si>
  <si>
    <t>97</t>
  </si>
  <si>
    <t>783314101</t>
  </si>
  <si>
    <t>Základní jednonásobný syntetický nátěr zámečnických konstrukcí</t>
  </si>
  <si>
    <t>1224539840</t>
  </si>
  <si>
    <t>98</t>
  </si>
  <si>
    <t>783315101</t>
  </si>
  <si>
    <t>Mezinátěr jednonásobný syntetický standardní zámečnických konstrukcí</t>
  </si>
  <si>
    <t>173924856</t>
  </si>
  <si>
    <t>99</t>
  </si>
  <si>
    <t>783317101</t>
  </si>
  <si>
    <t>Krycí jednonásobný syntetický standardní nátěr zámečnických konstrukcí</t>
  </si>
  <si>
    <t>1540131639</t>
  </si>
  <si>
    <t>VRN</t>
  </si>
  <si>
    <t>Vedlejší rozpočtové náklady</t>
  </si>
  <si>
    <t>VRN1</t>
  </si>
  <si>
    <t>Průzkumné, geodetické a projektové práce</t>
  </si>
  <si>
    <t>100</t>
  </si>
  <si>
    <t>012103000</t>
  </si>
  <si>
    <t>Geodetické práce před výstavbou</t>
  </si>
  <si>
    <t>kpl</t>
  </si>
  <si>
    <t>1024</t>
  </si>
  <si>
    <t>-95913879</t>
  </si>
  <si>
    <t>101</t>
  </si>
  <si>
    <t>012203000</t>
  </si>
  <si>
    <t>Geodetické práce při provádění stavby</t>
  </si>
  <si>
    <t>-1024454527</t>
  </si>
  <si>
    <t>102</t>
  </si>
  <si>
    <t>012303000</t>
  </si>
  <si>
    <t>Geodetické práce po výstavbě (včetně geom.plánu)</t>
  </si>
  <si>
    <t>440399564</t>
  </si>
  <si>
    <t>103</t>
  </si>
  <si>
    <t>013244000</t>
  </si>
  <si>
    <t>Dokumentace pro provádění stavby - dílenská dokumentace zábradlí</t>
  </si>
  <si>
    <t>-1568662031</t>
  </si>
  <si>
    <t>104</t>
  </si>
  <si>
    <t>013254000</t>
  </si>
  <si>
    <t>Dokumentace skutečného provedení stavby</t>
  </si>
  <si>
    <t>-830229728</t>
  </si>
  <si>
    <t>105</t>
  </si>
  <si>
    <t>013274000</t>
  </si>
  <si>
    <t>Pasportizace včetně fotodokumentace před započetím prací</t>
  </si>
  <si>
    <t>-631871759</t>
  </si>
  <si>
    <t>106</t>
  </si>
  <si>
    <t>013294000</t>
  </si>
  <si>
    <t xml:space="preserve">Ostatní dokumentace stavby  - fotodokumentace  stavby včetně předání  na CD</t>
  </si>
  <si>
    <t>106428706</t>
  </si>
  <si>
    <t>VRN3</t>
  </si>
  <si>
    <t>Zařízení staveniště</t>
  </si>
  <si>
    <t>107</t>
  </si>
  <si>
    <t>031303000</t>
  </si>
  <si>
    <t>Náklady na zábor - projednání a vyřízení záborů</t>
  </si>
  <si>
    <t>2093237326</t>
  </si>
  <si>
    <t>108</t>
  </si>
  <si>
    <t>032103000</t>
  </si>
  <si>
    <t>ZS komplet (zřízení, provoz, odstranění, oplocení )</t>
  </si>
  <si>
    <t>-2121136639</t>
  </si>
  <si>
    <t>109</t>
  </si>
  <si>
    <t>032403000</t>
  </si>
  <si>
    <t>Provizorní komunikace ,pěší chodníky ,přechodové lávky</t>
  </si>
  <si>
    <t>-1770507897</t>
  </si>
  <si>
    <t>110</t>
  </si>
  <si>
    <t>034503000</t>
  </si>
  <si>
    <t>Informační tabule na staveništi</t>
  </si>
  <si>
    <t>kpl…</t>
  </si>
  <si>
    <t>943763173</t>
  </si>
  <si>
    <t>111</t>
  </si>
  <si>
    <t>035103000</t>
  </si>
  <si>
    <t>Pronájem ploch</t>
  </si>
  <si>
    <t>-1798690004</t>
  </si>
  <si>
    <t>112</t>
  </si>
  <si>
    <t>039203000</t>
  </si>
  <si>
    <t xml:space="preserve">Úprava terénu po zrušení zařízení staveniště , pojížděných ploch na staveništi </t>
  </si>
  <si>
    <t>863992297</t>
  </si>
  <si>
    <t>VRN4</t>
  </si>
  <si>
    <t>Inženýrská činnost</t>
  </si>
  <si>
    <t>113</t>
  </si>
  <si>
    <t>041403000</t>
  </si>
  <si>
    <t>Bezpečnost a ochrana zdraví při práci na staveništi</t>
  </si>
  <si>
    <t>-64196287</t>
  </si>
  <si>
    <t>VRN6</t>
  </si>
  <si>
    <t>Územní vlivy</t>
  </si>
  <si>
    <t>114</t>
  </si>
  <si>
    <t>062002000</t>
  </si>
  <si>
    <t>Ztížené dopravní podmínky</t>
  </si>
  <si>
    <t>1744966572</t>
  </si>
  <si>
    <t>115</t>
  </si>
  <si>
    <t>063603000</t>
  </si>
  <si>
    <t>Omezený přístup těžké techniky</t>
  </si>
  <si>
    <t>-1279360874</t>
  </si>
  <si>
    <t>VRN7</t>
  </si>
  <si>
    <t>Provozní vlivy</t>
  </si>
  <si>
    <t>116</t>
  </si>
  <si>
    <t>072103000</t>
  </si>
  <si>
    <t>Silniční provoz - projednání DIO a zajištění DIR</t>
  </si>
  <si>
    <t>370805782</t>
  </si>
  <si>
    <t>117</t>
  </si>
  <si>
    <t>072203000</t>
  </si>
  <si>
    <t>Silniční provoz - zajištění DIO (dopravní značení)</t>
  </si>
  <si>
    <t>1382751350</t>
  </si>
  <si>
    <t>VRN9</t>
  </si>
  <si>
    <t>Ostatní náklady</t>
  </si>
  <si>
    <t>118</t>
  </si>
  <si>
    <t>091003000</t>
  </si>
  <si>
    <t>Hutnící zkoušky (á 100 m)</t>
  </si>
  <si>
    <t>-535075679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</si>
</sst>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32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51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52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53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53</v>
      </c>
      <c r="AI60" s="43"/>
      <c r="AJ60" s="43"/>
      <c r="AK60" s="43"/>
      <c r="AL60" s="43"/>
      <c r="AM60" s="65" t="s">
        <v>54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56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53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54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53</v>
      </c>
      <c r="AI75" s="43"/>
      <c r="AJ75" s="43"/>
      <c r="AK75" s="43"/>
      <c r="AL75" s="43"/>
      <c r="AM75" s="65" t="s">
        <v>54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KopernikovaOC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Revitalizace plochy u OC na ul. Koperníkova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Český Těšín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30. 7. 2025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Český Těšín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31</v>
      </c>
      <c r="AJ89" s="41"/>
      <c r="AK89" s="41"/>
      <c r="AL89" s="41"/>
      <c r="AM89" s="81" t="str">
        <f>IF(E17="","",E17)</f>
        <v>ŠNAPKA SLUŽBY s.r.o.</v>
      </c>
      <c r="AN89" s="72"/>
      <c r="AO89" s="72"/>
      <c r="AP89" s="72"/>
      <c r="AQ89" s="41"/>
      <c r="AR89" s="45"/>
      <c r="AS89" s="82" t="s">
        <v>58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29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35</v>
      </c>
      <c r="AJ90" s="41"/>
      <c r="AK90" s="41"/>
      <c r="AL90" s="41"/>
      <c r="AM90" s="81" t="str">
        <f>IF(E20="","",E20)</f>
        <v>Ing. Ivan Šnapka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59</v>
      </c>
      <c r="D92" s="95"/>
      <c r="E92" s="95"/>
      <c r="F92" s="95"/>
      <c r="G92" s="95"/>
      <c r="H92" s="96"/>
      <c r="I92" s="97" t="s">
        <v>60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61</v>
      </c>
      <c r="AH92" s="95"/>
      <c r="AI92" s="95"/>
      <c r="AJ92" s="95"/>
      <c r="AK92" s="95"/>
      <c r="AL92" s="95"/>
      <c r="AM92" s="95"/>
      <c r="AN92" s="97" t="s">
        <v>62</v>
      </c>
      <c r="AO92" s="95"/>
      <c r="AP92" s="99"/>
      <c r="AQ92" s="100" t="s">
        <v>63</v>
      </c>
      <c r="AR92" s="45"/>
      <c r="AS92" s="101" t="s">
        <v>64</v>
      </c>
      <c r="AT92" s="102" t="s">
        <v>65</v>
      </c>
      <c r="AU92" s="102" t="s">
        <v>66</v>
      </c>
      <c r="AV92" s="102" t="s">
        <v>67</v>
      </c>
      <c r="AW92" s="102" t="s">
        <v>68</v>
      </c>
      <c r="AX92" s="102" t="s">
        <v>69</v>
      </c>
      <c r="AY92" s="102" t="s">
        <v>70</v>
      </c>
      <c r="AZ92" s="102" t="s">
        <v>71</v>
      </c>
      <c r="BA92" s="102" t="s">
        <v>72</v>
      </c>
      <c r="BB92" s="102" t="s">
        <v>73</v>
      </c>
      <c r="BC92" s="102" t="s">
        <v>74</v>
      </c>
      <c r="BD92" s="103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76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ROUND(AS95,2)</f>
        <v>0</v>
      </c>
      <c r="AT94" s="115">
        <f>ROUND(SUM(AV94:AW94),2)</f>
        <v>0</v>
      </c>
      <c r="AU94" s="116">
        <f>ROUND(AU95,5)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ROUND(AZ95,2)</f>
        <v>0</v>
      </c>
      <c r="BA94" s="115">
        <f>ROUND(BA95,2)</f>
        <v>0</v>
      </c>
      <c r="BB94" s="115">
        <f>ROUND(BB95,2)</f>
        <v>0</v>
      </c>
      <c r="BC94" s="115">
        <f>ROUND(BC95,2)</f>
        <v>0</v>
      </c>
      <c r="BD94" s="117">
        <f>ROUND(BD95,2)</f>
        <v>0</v>
      </c>
      <c r="BE94" s="6"/>
      <c r="BS94" s="118" t="s">
        <v>77</v>
      </c>
      <c r="BT94" s="118" t="s">
        <v>78</v>
      </c>
      <c r="BU94" s="119" t="s">
        <v>79</v>
      </c>
      <c r="BV94" s="118" t="s">
        <v>80</v>
      </c>
      <c r="BW94" s="118" t="s">
        <v>5</v>
      </c>
      <c r="BX94" s="118" t="s">
        <v>81</v>
      </c>
      <c r="CL94" s="118" t="s">
        <v>1</v>
      </c>
    </row>
    <row r="95" s="7" customFormat="1" ht="16.5" customHeight="1">
      <c r="A95" s="120" t="s">
        <v>82</v>
      </c>
      <c r="B95" s="121"/>
      <c r="C95" s="122"/>
      <c r="D95" s="123" t="s">
        <v>83</v>
      </c>
      <c r="E95" s="123"/>
      <c r="F95" s="123"/>
      <c r="G95" s="123"/>
      <c r="H95" s="123"/>
      <c r="I95" s="124"/>
      <c r="J95" s="123" t="s">
        <v>84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101 - Zpevněná plocha'!J30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85</v>
      </c>
      <c r="AR95" s="127"/>
      <c r="AS95" s="128">
        <v>0</v>
      </c>
      <c r="AT95" s="129">
        <f>ROUND(SUM(AV95:AW95),2)</f>
        <v>0</v>
      </c>
      <c r="AU95" s="130">
        <f>'SO 101 - Zpevněná plocha'!P137</f>
        <v>0</v>
      </c>
      <c r="AV95" s="129">
        <f>'SO 101 - Zpevněná plocha'!J33</f>
        <v>0</v>
      </c>
      <c r="AW95" s="129">
        <f>'SO 101 - Zpevněná plocha'!J34</f>
        <v>0</v>
      </c>
      <c r="AX95" s="129">
        <f>'SO 101 - Zpevněná plocha'!J35</f>
        <v>0</v>
      </c>
      <c r="AY95" s="129">
        <f>'SO 101 - Zpevněná plocha'!J36</f>
        <v>0</v>
      </c>
      <c r="AZ95" s="129">
        <f>'SO 101 - Zpevněná plocha'!F33</f>
        <v>0</v>
      </c>
      <c r="BA95" s="129">
        <f>'SO 101 - Zpevněná plocha'!F34</f>
        <v>0</v>
      </c>
      <c r="BB95" s="129">
        <f>'SO 101 - Zpevněná plocha'!F35</f>
        <v>0</v>
      </c>
      <c r="BC95" s="129">
        <f>'SO 101 - Zpevněná plocha'!F36</f>
        <v>0</v>
      </c>
      <c r="BD95" s="131">
        <f>'SO 101 - Zpevněná plocha'!F37</f>
        <v>0</v>
      </c>
      <c r="BE95" s="7"/>
      <c r="BT95" s="132" t="s">
        <v>86</v>
      </c>
      <c r="BV95" s="132" t="s">
        <v>80</v>
      </c>
      <c r="BW95" s="132" t="s">
        <v>87</v>
      </c>
      <c r="BX95" s="132" t="s">
        <v>5</v>
      </c>
      <c r="CL95" s="132" t="s">
        <v>1</v>
      </c>
      <c r="CM95" s="132" t="s">
        <v>88</v>
      </c>
    </row>
    <row r="96" s="2" customFormat="1" ht="30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5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="2" customFormat="1" ht="6.96" customHeight="1">
      <c r="A97" s="39"/>
      <c r="B97" s="67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</sheetData>
  <sheetProtection sheet="1" formatColumns="0" formatRows="0" objects="1" scenarios="1" spinCount="100000" saltValue="ic2o0bvBVbGrLoXL/bAGgiOyUSe9wOT347W+zRxmx69wPOipzT4ZU3RfpPJWJpKJYG4iGd6dbldeheIK7EE2Uw==" hashValue="2HVOWUD+oKytiMPRB3EWHNUc9gOSihUIOscv6fZCkm68BgNDe64CsS7+7kxHXeEQ4tiCn+jIPa2lMvsSYoG6tA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 101 - Zpevněná ploch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1"/>
      <c r="AT3" s="18" t="s">
        <v>88</v>
      </c>
    </row>
    <row r="4" s="1" customFormat="1" ht="24.96" customHeight="1">
      <c r="B4" s="21"/>
      <c r="D4" s="135" t="s">
        <v>89</v>
      </c>
      <c r="L4" s="21"/>
      <c r="M4" s="13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7" t="s">
        <v>16</v>
      </c>
      <c r="L6" s="21"/>
    </row>
    <row r="7" s="1" customFormat="1" ht="16.5" customHeight="1">
      <c r="B7" s="21"/>
      <c r="E7" s="138" t="str">
        <f>'Rekapitulace stavby'!K6</f>
        <v>Revitalizace plochy u OC na ul. Koperníkova</v>
      </c>
      <c r="F7" s="137"/>
      <c r="G7" s="137"/>
      <c r="H7" s="137"/>
      <c r="L7" s="21"/>
    </row>
    <row r="8" s="2" customFormat="1" ht="12" customHeight="1">
      <c r="A8" s="39"/>
      <c r="B8" s="45"/>
      <c r="C8" s="39"/>
      <c r="D8" s="137" t="s">
        <v>90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9" t="s">
        <v>91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7" t="s">
        <v>18</v>
      </c>
      <c r="E11" s="39"/>
      <c r="F11" s="140" t="s">
        <v>1</v>
      </c>
      <c r="G11" s="39"/>
      <c r="H11" s="39"/>
      <c r="I11" s="137" t="s">
        <v>19</v>
      </c>
      <c r="J11" s="140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7" t="s">
        <v>20</v>
      </c>
      <c r="E12" s="39"/>
      <c r="F12" s="140" t="s">
        <v>21</v>
      </c>
      <c r="G12" s="39"/>
      <c r="H12" s="39"/>
      <c r="I12" s="137" t="s">
        <v>22</v>
      </c>
      <c r="J12" s="141" t="str">
        <f>'Rekapitulace stavby'!AN8</f>
        <v>30. 7. 2025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7" t="s">
        <v>24</v>
      </c>
      <c r="E14" s="39"/>
      <c r="F14" s="39"/>
      <c r="G14" s="39"/>
      <c r="H14" s="39"/>
      <c r="I14" s="137" t="s">
        <v>25</v>
      </c>
      <c r="J14" s="140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0" t="s">
        <v>27</v>
      </c>
      <c r="F15" s="39"/>
      <c r="G15" s="39"/>
      <c r="H15" s="39"/>
      <c r="I15" s="137" t="s">
        <v>28</v>
      </c>
      <c r="J15" s="140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7" t="s">
        <v>29</v>
      </c>
      <c r="E17" s="39"/>
      <c r="F17" s="39"/>
      <c r="G17" s="39"/>
      <c r="H17" s="39"/>
      <c r="I17" s="137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0"/>
      <c r="G18" s="140"/>
      <c r="H18" s="140"/>
      <c r="I18" s="137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7" t="s">
        <v>31</v>
      </c>
      <c r="E20" s="39"/>
      <c r="F20" s="39"/>
      <c r="G20" s="39"/>
      <c r="H20" s="39"/>
      <c r="I20" s="137" t="s">
        <v>25</v>
      </c>
      <c r="J20" s="140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0" t="s">
        <v>33</v>
      </c>
      <c r="F21" s="39"/>
      <c r="G21" s="39"/>
      <c r="H21" s="39"/>
      <c r="I21" s="137" t="s">
        <v>28</v>
      </c>
      <c r="J21" s="140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7" t="s">
        <v>35</v>
      </c>
      <c r="E23" s="39"/>
      <c r="F23" s="39"/>
      <c r="G23" s="39"/>
      <c r="H23" s="39"/>
      <c r="I23" s="137" t="s">
        <v>25</v>
      </c>
      <c r="J23" s="140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0" t="s">
        <v>36</v>
      </c>
      <c r="F24" s="39"/>
      <c r="G24" s="39"/>
      <c r="H24" s="39"/>
      <c r="I24" s="137" t="s">
        <v>28</v>
      </c>
      <c r="J24" s="140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7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6"/>
      <c r="E29" s="146"/>
      <c r="F29" s="146"/>
      <c r="G29" s="146"/>
      <c r="H29" s="146"/>
      <c r="I29" s="146"/>
      <c r="J29" s="146"/>
      <c r="K29" s="146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7" t="s">
        <v>38</v>
      </c>
      <c r="E30" s="39"/>
      <c r="F30" s="39"/>
      <c r="G30" s="39"/>
      <c r="H30" s="39"/>
      <c r="I30" s="39"/>
      <c r="J30" s="148">
        <f>ROUND(J137,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6"/>
      <c r="E31" s="146"/>
      <c r="F31" s="146"/>
      <c r="G31" s="146"/>
      <c r="H31" s="146"/>
      <c r="I31" s="146"/>
      <c r="J31" s="146"/>
      <c r="K31" s="146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9" t="s">
        <v>40</v>
      </c>
      <c r="G32" s="39"/>
      <c r="H32" s="39"/>
      <c r="I32" s="149" t="s">
        <v>39</v>
      </c>
      <c r="J32" s="149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0" t="s">
        <v>42</v>
      </c>
      <c r="E33" s="137" t="s">
        <v>43</v>
      </c>
      <c r="F33" s="151">
        <f>ROUND((SUM(BE137:BE373)),  2)</f>
        <v>0</v>
      </c>
      <c r="G33" s="39"/>
      <c r="H33" s="39"/>
      <c r="I33" s="152">
        <v>0.20999999999999999</v>
      </c>
      <c r="J33" s="151">
        <f>ROUND(((SUM(BE137:BE373))*I33),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7" t="s">
        <v>44</v>
      </c>
      <c r="F34" s="151">
        <f>ROUND((SUM(BF137:BF373)),  2)</f>
        <v>0</v>
      </c>
      <c r="G34" s="39"/>
      <c r="H34" s="39"/>
      <c r="I34" s="152">
        <v>0.14999999999999999</v>
      </c>
      <c r="J34" s="151">
        <f>ROUND(((SUM(BF137:BF373))*I34),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7" t="s">
        <v>45</v>
      </c>
      <c r="F35" s="151">
        <f>ROUND((SUM(BG137:BG373)),  2)</f>
        <v>0</v>
      </c>
      <c r="G35" s="39"/>
      <c r="H35" s="39"/>
      <c r="I35" s="152">
        <v>0.20999999999999999</v>
      </c>
      <c r="J35" s="151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7" t="s">
        <v>46</v>
      </c>
      <c r="F36" s="151">
        <f>ROUND((SUM(BH137:BH373)),  2)</f>
        <v>0</v>
      </c>
      <c r="G36" s="39"/>
      <c r="H36" s="39"/>
      <c r="I36" s="152">
        <v>0.14999999999999999</v>
      </c>
      <c r="J36" s="151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7" t="s">
        <v>47</v>
      </c>
      <c r="F37" s="151">
        <f>ROUND((SUM(BI137:BI373)),  2)</f>
        <v>0</v>
      </c>
      <c r="G37" s="39"/>
      <c r="H37" s="39"/>
      <c r="I37" s="152">
        <v>0</v>
      </c>
      <c r="J37" s="151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0" t="s">
        <v>51</v>
      </c>
      <c r="E50" s="161"/>
      <c r="F50" s="161"/>
      <c r="G50" s="160" t="s">
        <v>52</v>
      </c>
      <c r="H50" s="161"/>
      <c r="I50" s="161"/>
      <c r="J50" s="161"/>
      <c r="K50" s="161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2" t="s">
        <v>53</v>
      </c>
      <c r="E61" s="163"/>
      <c r="F61" s="164" t="s">
        <v>54</v>
      </c>
      <c r="G61" s="162" t="s">
        <v>53</v>
      </c>
      <c r="H61" s="163"/>
      <c r="I61" s="163"/>
      <c r="J61" s="165" t="s">
        <v>54</v>
      </c>
      <c r="K61" s="163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0" t="s">
        <v>55</v>
      </c>
      <c r="E65" s="166"/>
      <c r="F65" s="166"/>
      <c r="G65" s="160" t="s">
        <v>56</v>
      </c>
      <c r="H65" s="166"/>
      <c r="I65" s="166"/>
      <c r="J65" s="166"/>
      <c r="K65" s="166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2" t="s">
        <v>53</v>
      </c>
      <c r="E76" s="163"/>
      <c r="F76" s="164" t="s">
        <v>54</v>
      </c>
      <c r="G76" s="162" t="s">
        <v>53</v>
      </c>
      <c r="H76" s="163"/>
      <c r="I76" s="163"/>
      <c r="J76" s="165" t="s">
        <v>54</v>
      </c>
      <c r="K76" s="163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1" t="str">
        <f>E7</f>
        <v>Revitalizace plochy u OC na ul. Koperníkova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101 - Zpevněná plocha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Český Těšín</v>
      </c>
      <c r="G89" s="41"/>
      <c r="H89" s="41"/>
      <c r="I89" s="33" t="s">
        <v>22</v>
      </c>
      <c r="J89" s="80" t="str">
        <f>IF(J12="","",J12)</f>
        <v>30. 7. 2025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Český Těšín</v>
      </c>
      <c r="G91" s="41"/>
      <c r="H91" s="41"/>
      <c r="I91" s="33" t="s">
        <v>31</v>
      </c>
      <c r="J91" s="37" t="str">
        <f>E21</f>
        <v>ŠNAPKA SLUŽBY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Ing. Ivan Šnapka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2" t="s">
        <v>93</v>
      </c>
      <c r="D94" s="173"/>
      <c r="E94" s="173"/>
      <c r="F94" s="173"/>
      <c r="G94" s="173"/>
      <c r="H94" s="173"/>
      <c r="I94" s="173"/>
      <c r="J94" s="174" t="s">
        <v>94</v>
      </c>
      <c r="K94" s="173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5" t="s">
        <v>95</v>
      </c>
      <c r="D96" s="41"/>
      <c r="E96" s="41"/>
      <c r="F96" s="41"/>
      <c r="G96" s="41"/>
      <c r="H96" s="41"/>
      <c r="I96" s="41"/>
      <c r="J96" s="111">
        <f>J137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96</v>
      </c>
    </row>
    <row r="97" s="9" customFormat="1" ht="24.96" customHeight="1">
      <c r="A97" s="9"/>
      <c r="B97" s="176"/>
      <c r="C97" s="177"/>
      <c r="D97" s="178" t="s">
        <v>97</v>
      </c>
      <c r="E97" s="179"/>
      <c r="F97" s="179"/>
      <c r="G97" s="179"/>
      <c r="H97" s="179"/>
      <c r="I97" s="179"/>
      <c r="J97" s="180">
        <f>J138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98</v>
      </c>
      <c r="E98" s="185"/>
      <c r="F98" s="185"/>
      <c r="G98" s="185"/>
      <c r="H98" s="185"/>
      <c r="I98" s="185"/>
      <c r="J98" s="186">
        <f>J139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99</v>
      </c>
      <c r="E99" s="185"/>
      <c r="F99" s="185"/>
      <c r="G99" s="185"/>
      <c r="H99" s="185"/>
      <c r="I99" s="185"/>
      <c r="J99" s="186">
        <f>J217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100</v>
      </c>
      <c r="E100" s="185"/>
      <c r="F100" s="185"/>
      <c r="G100" s="185"/>
      <c r="H100" s="185"/>
      <c r="I100" s="185"/>
      <c r="J100" s="186">
        <f>J230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101</v>
      </c>
      <c r="E101" s="185"/>
      <c r="F101" s="185"/>
      <c r="G101" s="185"/>
      <c r="H101" s="185"/>
      <c r="I101" s="185"/>
      <c r="J101" s="186">
        <f>J236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102</v>
      </c>
      <c r="E102" s="185"/>
      <c r="F102" s="185"/>
      <c r="G102" s="185"/>
      <c r="H102" s="185"/>
      <c r="I102" s="185"/>
      <c r="J102" s="186">
        <f>J251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103</v>
      </c>
      <c r="E103" s="185"/>
      <c r="F103" s="185"/>
      <c r="G103" s="185"/>
      <c r="H103" s="185"/>
      <c r="I103" s="185"/>
      <c r="J103" s="186">
        <f>J262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2"/>
      <c r="C104" s="183"/>
      <c r="D104" s="184" t="s">
        <v>104</v>
      </c>
      <c r="E104" s="185"/>
      <c r="F104" s="185"/>
      <c r="G104" s="185"/>
      <c r="H104" s="185"/>
      <c r="I104" s="185"/>
      <c r="J104" s="186">
        <f>J271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2"/>
      <c r="C105" s="183"/>
      <c r="D105" s="184" t="s">
        <v>105</v>
      </c>
      <c r="E105" s="185"/>
      <c r="F105" s="185"/>
      <c r="G105" s="185"/>
      <c r="H105" s="185"/>
      <c r="I105" s="185"/>
      <c r="J105" s="186">
        <f>J313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2"/>
      <c r="C106" s="183"/>
      <c r="D106" s="184" t="s">
        <v>106</v>
      </c>
      <c r="E106" s="185"/>
      <c r="F106" s="185"/>
      <c r="G106" s="185"/>
      <c r="H106" s="185"/>
      <c r="I106" s="185"/>
      <c r="J106" s="186">
        <f>J329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6"/>
      <c r="C107" s="177"/>
      <c r="D107" s="178" t="s">
        <v>107</v>
      </c>
      <c r="E107" s="179"/>
      <c r="F107" s="179"/>
      <c r="G107" s="179"/>
      <c r="H107" s="179"/>
      <c r="I107" s="179"/>
      <c r="J107" s="180">
        <f>J331</f>
        <v>0</v>
      </c>
      <c r="K107" s="177"/>
      <c r="L107" s="181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2"/>
      <c r="C108" s="183"/>
      <c r="D108" s="184" t="s">
        <v>108</v>
      </c>
      <c r="E108" s="185"/>
      <c r="F108" s="185"/>
      <c r="G108" s="185"/>
      <c r="H108" s="185"/>
      <c r="I108" s="185"/>
      <c r="J108" s="186">
        <f>J332</f>
        <v>0</v>
      </c>
      <c r="K108" s="183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2"/>
      <c r="C109" s="183"/>
      <c r="D109" s="184" t="s">
        <v>109</v>
      </c>
      <c r="E109" s="185"/>
      <c r="F109" s="185"/>
      <c r="G109" s="185"/>
      <c r="H109" s="185"/>
      <c r="I109" s="185"/>
      <c r="J109" s="186">
        <f>J337</f>
        <v>0</v>
      </c>
      <c r="K109" s="183"/>
      <c r="L109" s="18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2"/>
      <c r="C110" s="183"/>
      <c r="D110" s="184" t="s">
        <v>110</v>
      </c>
      <c r="E110" s="185"/>
      <c r="F110" s="185"/>
      <c r="G110" s="185"/>
      <c r="H110" s="185"/>
      <c r="I110" s="185"/>
      <c r="J110" s="186">
        <f>J342</f>
        <v>0</v>
      </c>
      <c r="K110" s="183"/>
      <c r="L110" s="18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76"/>
      <c r="C111" s="177"/>
      <c r="D111" s="178" t="s">
        <v>111</v>
      </c>
      <c r="E111" s="179"/>
      <c r="F111" s="179"/>
      <c r="G111" s="179"/>
      <c r="H111" s="179"/>
      <c r="I111" s="179"/>
      <c r="J111" s="180">
        <f>J348</f>
        <v>0</v>
      </c>
      <c r="K111" s="177"/>
      <c r="L111" s="181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82"/>
      <c r="C112" s="183"/>
      <c r="D112" s="184" t="s">
        <v>112</v>
      </c>
      <c r="E112" s="185"/>
      <c r="F112" s="185"/>
      <c r="G112" s="185"/>
      <c r="H112" s="185"/>
      <c r="I112" s="185"/>
      <c r="J112" s="186">
        <f>J349</f>
        <v>0</v>
      </c>
      <c r="K112" s="183"/>
      <c r="L112" s="18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2"/>
      <c r="C113" s="183"/>
      <c r="D113" s="184" t="s">
        <v>113</v>
      </c>
      <c r="E113" s="185"/>
      <c r="F113" s="185"/>
      <c r="G113" s="185"/>
      <c r="H113" s="185"/>
      <c r="I113" s="185"/>
      <c r="J113" s="186">
        <f>J357</f>
        <v>0</v>
      </c>
      <c r="K113" s="183"/>
      <c r="L113" s="18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2"/>
      <c r="C114" s="183"/>
      <c r="D114" s="184" t="s">
        <v>114</v>
      </c>
      <c r="E114" s="185"/>
      <c r="F114" s="185"/>
      <c r="G114" s="185"/>
      <c r="H114" s="185"/>
      <c r="I114" s="185"/>
      <c r="J114" s="186">
        <f>J364</f>
        <v>0</v>
      </c>
      <c r="K114" s="183"/>
      <c r="L114" s="18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2"/>
      <c r="C115" s="183"/>
      <c r="D115" s="184" t="s">
        <v>115</v>
      </c>
      <c r="E115" s="185"/>
      <c r="F115" s="185"/>
      <c r="G115" s="185"/>
      <c r="H115" s="185"/>
      <c r="I115" s="185"/>
      <c r="J115" s="186">
        <f>J366</f>
        <v>0</v>
      </c>
      <c r="K115" s="183"/>
      <c r="L115" s="18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2"/>
      <c r="C116" s="183"/>
      <c r="D116" s="184" t="s">
        <v>116</v>
      </c>
      <c r="E116" s="185"/>
      <c r="F116" s="185"/>
      <c r="G116" s="185"/>
      <c r="H116" s="185"/>
      <c r="I116" s="185"/>
      <c r="J116" s="186">
        <f>J369</f>
        <v>0</v>
      </c>
      <c r="K116" s="183"/>
      <c r="L116" s="187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2"/>
      <c r="C117" s="183"/>
      <c r="D117" s="184" t="s">
        <v>117</v>
      </c>
      <c r="E117" s="185"/>
      <c r="F117" s="185"/>
      <c r="G117" s="185"/>
      <c r="H117" s="185"/>
      <c r="I117" s="185"/>
      <c r="J117" s="186">
        <f>J372</f>
        <v>0</v>
      </c>
      <c r="K117" s="183"/>
      <c r="L117" s="187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2" customFormat="1" ht="21.84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67"/>
      <c r="C119" s="68"/>
      <c r="D119" s="68"/>
      <c r="E119" s="68"/>
      <c r="F119" s="68"/>
      <c r="G119" s="68"/>
      <c r="H119" s="68"/>
      <c r="I119" s="68"/>
      <c r="J119" s="68"/>
      <c r="K119" s="68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3" s="2" customFormat="1" ht="6.96" customHeight="1">
      <c r="A123" s="39"/>
      <c r="B123" s="69"/>
      <c r="C123" s="70"/>
      <c r="D123" s="70"/>
      <c r="E123" s="70"/>
      <c r="F123" s="70"/>
      <c r="G123" s="70"/>
      <c r="H123" s="70"/>
      <c r="I123" s="70"/>
      <c r="J123" s="70"/>
      <c r="K123" s="70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4.96" customHeight="1">
      <c r="A124" s="39"/>
      <c r="B124" s="40"/>
      <c r="C124" s="24" t="s">
        <v>118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16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6.5" customHeight="1">
      <c r="A127" s="39"/>
      <c r="B127" s="40"/>
      <c r="C127" s="41"/>
      <c r="D127" s="41"/>
      <c r="E127" s="171" t="str">
        <f>E7</f>
        <v>Revitalizace plochy u OC na ul. Koperníkova</v>
      </c>
      <c r="F127" s="33"/>
      <c r="G127" s="33"/>
      <c r="H127" s="33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90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6.5" customHeight="1">
      <c r="A129" s="39"/>
      <c r="B129" s="40"/>
      <c r="C129" s="41"/>
      <c r="D129" s="41"/>
      <c r="E129" s="77" t="str">
        <f>E9</f>
        <v>SO 101 - Zpevněná plocha</v>
      </c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2" customHeight="1">
      <c r="A131" s="39"/>
      <c r="B131" s="40"/>
      <c r="C131" s="33" t="s">
        <v>20</v>
      </c>
      <c r="D131" s="41"/>
      <c r="E131" s="41"/>
      <c r="F131" s="28" t="str">
        <f>F12</f>
        <v>Český Těšín</v>
      </c>
      <c r="G131" s="41"/>
      <c r="H131" s="41"/>
      <c r="I131" s="33" t="s">
        <v>22</v>
      </c>
      <c r="J131" s="80" t="str">
        <f>IF(J12="","",J12)</f>
        <v>30. 7. 2025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25.65" customHeight="1">
      <c r="A133" s="39"/>
      <c r="B133" s="40"/>
      <c r="C133" s="33" t="s">
        <v>24</v>
      </c>
      <c r="D133" s="41"/>
      <c r="E133" s="41"/>
      <c r="F133" s="28" t="str">
        <f>E15</f>
        <v>Město Český Těšín</v>
      </c>
      <c r="G133" s="41"/>
      <c r="H133" s="41"/>
      <c r="I133" s="33" t="s">
        <v>31</v>
      </c>
      <c r="J133" s="37" t="str">
        <f>E21</f>
        <v>ŠNAPKA SLUŽBY s.r.o.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5.15" customHeight="1">
      <c r="A134" s="39"/>
      <c r="B134" s="40"/>
      <c r="C134" s="33" t="s">
        <v>29</v>
      </c>
      <c r="D134" s="41"/>
      <c r="E134" s="41"/>
      <c r="F134" s="28" t="str">
        <f>IF(E18="","",E18)</f>
        <v>Vyplň údaj</v>
      </c>
      <c r="G134" s="41"/>
      <c r="H134" s="41"/>
      <c r="I134" s="33" t="s">
        <v>35</v>
      </c>
      <c r="J134" s="37" t="str">
        <f>E24</f>
        <v>Ing. Ivan Šnapka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0.32" customHeight="1">
      <c r="A135" s="39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11" customFormat="1" ht="29.28" customHeight="1">
      <c r="A136" s="188"/>
      <c r="B136" s="189"/>
      <c r="C136" s="190" t="s">
        <v>119</v>
      </c>
      <c r="D136" s="191" t="s">
        <v>63</v>
      </c>
      <c r="E136" s="191" t="s">
        <v>59</v>
      </c>
      <c r="F136" s="191" t="s">
        <v>60</v>
      </c>
      <c r="G136" s="191" t="s">
        <v>120</v>
      </c>
      <c r="H136" s="191" t="s">
        <v>121</v>
      </c>
      <c r="I136" s="191" t="s">
        <v>122</v>
      </c>
      <c r="J136" s="191" t="s">
        <v>94</v>
      </c>
      <c r="K136" s="192" t="s">
        <v>123</v>
      </c>
      <c r="L136" s="193"/>
      <c r="M136" s="101" t="s">
        <v>1</v>
      </c>
      <c r="N136" s="102" t="s">
        <v>42</v>
      </c>
      <c r="O136" s="102" t="s">
        <v>124</v>
      </c>
      <c r="P136" s="102" t="s">
        <v>125</v>
      </c>
      <c r="Q136" s="102" t="s">
        <v>126</v>
      </c>
      <c r="R136" s="102" t="s">
        <v>127</v>
      </c>
      <c r="S136" s="102" t="s">
        <v>128</v>
      </c>
      <c r="T136" s="103" t="s">
        <v>129</v>
      </c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</row>
    <row r="137" s="2" customFormat="1" ht="22.8" customHeight="1">
      <c r="A137" s="39"/>
      <c r="B137" s="40"/>
      <c r="C137" s="108" t="s">
        <v>130</v>
      </c>
      <c r="D137" s="41"/>
      <c r="E137" s="41"/>
      <c r="F137" s="41"/>
      <c r="G137" s="41"/>
      <c r="H137" s="41"/>
      <c r="I137" s="41"/>
      <c r="J137" s="194">
        <f>BK137</f>
        <v>0</v>
      </c>
      <c r="K137" s="41"/>
      <c r="L137" s="45"/>
      <c r="M137" s="104"/>
      <c r="N137" s="195"/>
      <c r="O137" s="105"/>
      <c r="P137" s="196">
        <f>P138+P331+P348</f>
        <v>0</v>
      </c>
      <c r="Q137" s="105"/>
      <c r="R137" s="196">
        <f>R138+R331+R348</f>
        <v>459.90115555</v>
      </c>
      <c r="S137" s="105"/>
      <c r="T137" s="197">
        <f>T138+T331+T348</f>
        <v>404.69675499999994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77</v>
      </c>
      <c r="AU137" s="18" t="s">
        <v>96</v>
      </c>
      <c r="BK137" s="198">
        <f>BK138+BK331+BK348</f>
        <v>0</v>
      </c>
    </row>
    <row r="138" s="12" customFormat="1" ht="25.92" customHeight="1">
      <c r="A138" s="12"/>
      <c r="B138" s="199"/>
      <c r="C138" s="200"/>
      <c r="D138" s="201" t="s">
        <v>77</v>
      </c>
      <c r="E138" s="202" t="s">
        <v>131</v>
      </c>
      <c r="F138" s="202" t="s">
        <v>132</v>
      </c>
      <c r="G138" s="200"/>
      <c r="H138" s="200"/>
      <c r="I138" s="203"/>
      <c r="J138" s="204">
        <f>BK138</f>
        <v>0</v>
      </c>
      <c r="K138" s="200"/>
      <c r="L138" s="205"/>
      <c r="M138" s="206"/>
      <c r="N138" s="207"/>
      <c r="O138" s="207"/>
      <c r="P138" s="208">
        <f>P139+P217+P230+P236+P251+P262+P271+P313+P329</f>
        <v>0</v>
      </c>
      <c r="Q138" s="207"/>
      <c r="R138" s="208">
        <f>R139+R217+R230+R236+R251+R262+R271+R313+R329</f>
        <v>459.13528216999998</v>
      </c>
      <c r="S138" s="207"/>
      <c r="T138" s="209">
        <f>T139+T217+T230+T236+T251+T262+T271+T313+T329</f>
        <v>404.69675499999994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0" t="s">
        <v>86</v>
      </c>
      <c r="AT138" s="211" t="s">
        <v>77</v>
      </c>
      <c r="AU138" s="211" t="s">
        <v>78</v>
      </c>
      <c r="AY138" s="210" t="s">
        <v>133</v>
      </c>
      <c r="BK138" s="212">
        <f>BK139+BK217+BK230+BK236+BK251+BK262+BK271+BK313+BK329</f>
        <v>0</v>
      </c>
    </row>
    <row r="139" s="12" customFormat="1" ht="22.8" customHeight="1">
      <c r="A139" s="12"/>
      <c r="B139" s="199"/>
      <c r="C139" s="200"/>
      <c r="D139" s="201" t="s">
        <v>77</v>
      </c>
      <c r="E139" s="213" t="s">
        <v>86</v>
      </c>
      <c r="F139" s="213" t="s">
        <v>134</v>
      </c>
      <c r="G139" s="200"/>
      <c r="H139" s="200"/>
      <c r="I139" s="203"/>
      <c r="J139" s="214">
        <f>BK139</f>
        <v>0</v>
      </c>
      <c r="K139" s="200"/>
      <c r="L139" s="205"/>
      <c r="M139" s="206"/>
      <c r="N139" s="207"/>
      <c r="O139" s="207"/>
      <c r="P139" s="208">
        <f>SUM(P140:P216)</f>
        <v>0</v>
      </c>
      <c r="Q139" s="207"/>
      <c r="R139" s="208">
        <f>SUM(R140:R216)</f>
        <v>116.36913</v>
      </c>
      <c r="S139" s="207"/>
      <c r="T139" s="209">
        <f>SUM(T140:T216)</f>
        <v>381.02455499999996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0" t="s">
        <v>86</v>
      </c>
      <c r="AT139" s="211" t="s">
        <v>77</v>
      </c>
      <c r="AU139" s="211" t="s">
        <v>86</v>
      </c>
      <c r="AY139" s="210" t="s">
        <v>133</v>
      </c>
      <c r="BK139" s="212">
        <f>SUM(BK140:BK216)</f>
        <v>0</v>
      </c>
    </row>
    <row r="140" s="2" customFormat="1" ht="33" customHeight="1">
      <c r="A140" s="39"/>
      <c r="B140" s="40"/>
      <c r="C140" s="215" t="s">
        <v>86</v>
      </c>
      <c r="D140" s="215" t="s">
        <v>135</v>
      </c>
      <c r="E140" s="216" t="s">
        <v>136</v>
      </c>
      <c r="F140" s="217" t="s">
        <v>137</v>
      </c>
      <c r="G140" s="218" t="s">
        <v>138</v>
      </c>
      <c r="H140" s="219">
        <v>24</v>
      </c>
      <c r="I140" s="220"/>
      <c r="J140" s="221">
        <f>ROUND(I140*H140,2)</f>
        <v>0</v>
      </c>
      <c r="K140" s="217" t="s">
        <v>139</v>
      </c>
      <c r="L140" s="45"/>
      <c r="M140" s="222" t="s">
        <v>1</v>
      </c>
      <c r="N140" s="223" t="s">
        <v>43</v>
      </c>
      <c r="O140" s="92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6" t="s">
        <v>140</v>
      </c>
      <c r="AT140" s="226" t="s">
        <v>135</v>
      </c>
      <c r="AU140" s="226" t="s">
        <v>88</v>
      </c>
      <c r="AY140" s="18" t="s">
        <v>133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8" t="s">
        <v>86</v>
      </c>
      <c r="BK140" s="227">
        <f>ROUND(I140*H140,2)</f>
        <v>0</v>
      </c>
      <c r="BL140" s="18" t="s">
        <v>140</v>
      </c>
      <c r="BM140" s="226" t="s">
        <v>141</v>
      </c>
    </row>
    <row r="141" s="13" customFormat="1">
      <c r="A141" s="13"/>
      <c r="B141" s="228"/>
      <c r="C141" s="229"/>
      <c r="D141" s="230" t="s">
        <v>142</v>
      </c>
      <c r="E141" s="231" t="s">
        <v>1</v>
      </c>
      <c r="F141" s="232" t="s">
        <v>143</v>
      </c>
      <c r="G141" s="229"/>
      <c r="H141" s="233">
        <v>24</v>
      </c>
      <c r="I141" s="234"/>
      <c r="J141" s="229"/>
      <c r="K141" s="229"/>
      <c r="L141" s="235"/>
      <c r="M141" s="236"/>
      <c r="N141" s="237"/>
      <c r="O141" s="237"/>
      <c r="P141" s="237"/>
      <c r="Q141" s="237"/>
      <c r="R141" s="237"/>
      <c r="S141" s="237"/>
      <c r="T141" s="23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9" t="s">
        <v>142</v>
      </c>
      <c r="AU141" s="239" t="s">
        <v>88</v>
      </c>
      <c r="AV141" s="13" t="s">
        <v>88</v>
      </c>
      <c r="AW141" s="13" t="s">
        <v>34</v>
      </c>
      <c r="AX141" s="13" t="s">
        <v>86</v>
      </c>
      <c r="AY141" s="239" t="s">
        <v>133</v>
      </c>
    </row>
    <row r="142" s="2" customFormat="1" ht="24.15" customHeight="1">
      <c r="A142" s="39"/>
      <c r="B142" s="40"/>
      <c r="C142" s="215" t="s">
        <v>88</v>
      </c>
      <c r="D142" s="215" t="s">
        <v>135</v>
      </c>
      <c r="E142" s="216" t="s">
        <v>144</v>
      </c>
      <c r="F142" s="217" t="s">
        <v>145</v>
      </c>
      <c r="G142" s="218" t="s">
        <v>138</v>
      </c>
      <c r="H142" s="219">
        <v>11.365</v>
      </c>
      <c r="I142" s="220"/>
      <c r="J142" s="221">
        <f>ROUND(I142*H142,2)</f>
        <v>0</v>
      </c>
      <c r="K142" s="217" t="s">
        <v>139</v>
      </c>
      <c r="L142" s="45"/>
      <c r="M142" s="222" t="s">
        <v>1</v>
      </c>
      <c r="N142" s="223" t="s">
        <v>43</v>
      </c>
      <c r="O142" s="92"/>
      <c r="P142" s="224">
        <f>O142*H142</f>
        <v>0</v>
      </c>
      <c r="Q142" s="224">
        <v>0</v>
      </c>
      <c r="R142" s="224">
        <f>Q142*H142</f>
        <v>0</v>
      </c>
      <c r="S142" s="224">
        <v>0.255</v>
      </c>
      <c r="T142" s="225">
        <f>S142*H142</f>
        <v>2.898075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6" t="s">
        <v>140</v>
      </c>
      <c r="AT142" s="226" t="s">
        <v>135</v>
      </c>
      <c r="AU142" s="226" t="s">
        <v>88</v>
      </c>
      <c r="AY142" s="18" t="s">
        <v>133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8" t="s">
        <v>86</v>
      </c>
      <c r="BK142" s="227">
        <f>ROUND(I142*H142,2)</f>
        <v>0</v>
      </c>
      <c r="BL142" s="18" t="s">
        <v>140</v>
      </c>
      <c r="BM142" s="226" t="s">
        <v>146</v>
      </c>
    </row>
    <row r="143" s="13" customFormat="1">
      <c r="A143" s="13"/>
      <c r="B143" s="228"/>
      <c r="C143" s="229"/>
      <c r="D143" s="230" t="s">
        <v>142</v>
      </c>
      <c r="E143" s="231" t="s">
        <v>1</v>
      </c>
      <c r="F143" s="232" t="s">
        <v>147</v>
      </c>
      <c r="G143" s="229"/>
      <c r="H143" s="233">
        <v>11.365</v>
      </c>
      <c r="I143" s="234"/>
      <c r="J143" s="229"/>
      <c r="K143" s="229"/>
      <c r="L143" s="235"/>
      <c r="M143" s="236"/>
      <c r="N143" s="237"/>
      <c r="O143" s="237"/>
      <c r="P143" s="237"/>
      <c r="Q143" s="237"/>
      <c r="R143" s="237"/>
      <c r="S143" s="237"/>
      <c r="T143" s="23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9" t="s">
        <v>142</v>
      </c>
      <c r="AU143" s="239" t="s">
        <v>88</v>
      </c>
      <c r="AV143" s="13" t="s">
        <v>88</v>
      </c>
      <c r="AW143" s="13" t="s">
        <v>34</v>
      </c>
      <c r="AX143" s="13" t="s">
        <v>86</v>
      </c>
      <c r="AY143" s="239" t="s">
        <v>133</v>
      </c>
    </row>
    <row r="144" s="2" customFormat="1" ht="33" customHeight="1">
      <c r="A144" s="39"/>
      <c r="B144" s="40"/>
      <c r="C144" s="215" t="s">
        <v>148</v>
      </c>
      <c r="D144" s="215" t="s">
        <v>135</v>
      </c>
      <c r="E144" s="216" t="s">
        <v>149</v>
      </c>
      <c r="F144" s="217" t="s">
        <v>150</v>
      </c>
      <c r="G144" s="218" t="s">
        <v>138</v>
      </c>
      <c r="H144" s="219">
        <v>310.72699999999998</v>
      </c>
      <c r="I144" s="220"/>
      <c r="J144" s="221">
        <f>ROUND(I144*H144,2)</f>
        <v>0</v>
      </c>
      <c r="K144" s="217" t="s">
        <v>139</v>
      </c>
      <c r="L144" s="45"/>
      <c r="M144" s="222" t="s">
        <v>1</v>
      </c>
      <c r="N144" s="223" t="s">
        <v>43</v>
      </c>
      <c r="O144" s="92"/>
      <c r="P144" s="224">
        <f>O144*H144</f>
        <v>0</v>
      </c>
      <c r="Q144" s="224">
        <v>0</v>
      </c>
      <c r="R144" s="224">
        <f>Q144*H144</f>
        <v>0</v>
      </c>
      <c r="S144" s="224">
        <v>0.40000000000000002</v>
      </c>
      <c r="T144" s="225">
        <f>S144*H144</f>
        <v>124.29079999999999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6" t="s">
        <v>140</v>
      </c>
      <c r="AT144" s="226" t="s">
        <v>135</v>
      </c>
      <c r="AU144" s="226" t="s">
        <v>88</v>
      </c>
      <c r="AY144" s="18" t="s">
        <v>133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8" t="s">
        <v>86</v>
      </c>
      <c r="BK144" s="227">
        <f>ROUND(I144*H144,2)</f>
        <v>0</v>
      </c>
      <c r="BL144" s="18" t="s">
        <v>140</v>
      </c>
      <c r="BM144" s="226" t="s">
        <v>151</v>
      </c>
    </row>
    <row r="145" s="13" customFormat="1">
      <c r="A145" s="13"/>
      <c r="B145" s="228"/>
      <c r="C145" s="229"/>
      <c r="D145" s="230" t="s">
        <v>142</v>
      </c>
      <c r="E145" s="231" t="s">
        <v>1</v>
      </c>
      <c r="F145" s="232" t="s">
        <v>152</v>
      </c>
      <c r="G145" s="229"/>
      <c r="H145" s="233">
        <v>310.72699999999998</v>
      </c>
      <c r="I145" s="234"/>
      <c r="J145" s="229"/>
      <c r="K145" s="229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142</v>
      </c>
      <c r="AU145" s="239" t="s">
        <v>88</v>
      </c>
      <c r="AV145" s="13" t="s">
        <v>88</v>
      </c>
      <c r="AW145" s="13" t="s">
        <v>34</v>
      </c>
      <c r="AX145" s="13" t="s">
        <v>86</v>
      </c>
      <c r="AY145" s="239" t="s">
        <v>133</v>
      </c>
    </row>
    <row r="146" s="2" customFormat="1" ht="33" customHeight="1">
      <c r="A146" s="39"/>
      <c r="B146" s="40"/>
      <c r="C146" s="215" t="s">
        <v>140</v>
      </c>
      <c r="D146" s="215" t="s">
        <v>135</v>
      </c>
      <c r="E146" s="216" t="s">
        <v>153</v>
      </c>
      <c r="F146" s="217" t="s">
        <v>154</v>
      </c>
      <c r="G146" s="218" t="s">
        <v>138</v>
      </c>
      <c r="H146" s="219">
        <v>11.365</v>
      </c>
      <c r="I146" s="220"/>
      <c r="J146" s="221">
        <f>ROUND(I146*H146,2)</f>
        <v>0</v>
      </c>
      <c r="K146" s="217" t="s">
        <v>139</v>
      </c>
      <c r="L146" s="45"/>
      <c r="M146" s="222" t="s">
        <v>1</v>
      </c>
      <c r="N146" s="223" t="s">
        <v>43</v>
      </c>
      <c r="O146" s="92"/>
      <c r="P146" s="224">
        <f>O146*H146</f>
        <v>0</v>
      </c>
      <c r="Q146" s="224">
        <v>0</v>
      </c>
      <c r="R146" s="224">
        <f>Q146*H146</f>
        <v>0</v>
      </c>
      <c r="S146" s="224">
        <v>0.44</v>
      </c>
      <c r="T146" s="225">
        <f>S146*H146</f>
        <v>5.0006000000000004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6" t="s">
        <v>140</v>
      </c>
      <c r="AT146" s="226" t="s">
        <v>135</v>
      </c>
      <c r="AU146" s="226" t="s">
        <v>88</v>
      </c>
      <c r="AY146" s="18" t="s">
        <v>133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8" t="s">
        <v>86</v>
      </c>
      <c r="BK146" s="227">
        <f>ROUND(I146*H146,2)</f>
        <v>0</v>
      </c>
      <c r="BL146" s="18" t="s">
        <v>140</v>
      </c>
      <c r="BM146" s="226" t="s">
        <v>155</v>
      </c>
    </row>
    <row r="147" s="13" customFormat="1">
      <c r="A147" s="13"/>
      <c r="B147" s="228"/>
      <c r="C147" s="229"/>
      <c r="D147" s="230" t="s">
        <v>142</v>
      </c>
      <c r="E147" s="231" t="s">
        <v>1</v>
      </c>
      <c r="F147" s="232" t="s">
        <v>147</v>
      </c>
      <c r="G147" s="229"/>
      <c r="H147" s="233">
        <v>11.365</v>
      </c>
      <c r="I147" s="234"/>
      <c r="J147" s="229"/>
      <c r="K147" s="229"/>
      <c r="L147" s="235"/>
      <c r="M147" s="236"/>
      <c r="N147" s="237"/>
      <c r="O147" s="237"/>
      <c r="P147" s="237"/>
      <c r="Q147" s="237"/>
      <c r="R147" s="237"/>
      <c r="S147" s="237"/>
      <c r="T147" s="23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9" t="s">
        <v>142</v>
      </c>
      <c r="AU147" s="239" t="s">
        <v>88</v>
      </c>
      <c r="AV147" s="13" t="s">
        <v>88</v>
      </c>
      <c r="AW147" s="13" t="s">
        <v>34</v>
      </c>
      <c r="AX147" s="13" t="s">
        <v>86</v>
      </c>
      <c r="AY147" s="239" t="s">
        <v>133</v>
      </c>
    </row>
    <row r="148" s="2" customFormat="1" ht="33" customHeight="1">
      <c r="A148" s="39"/>
      <c r="B148" s="40"/>
      <c r="C148" s="215" t="s">
        <v>156</v>
      </c>
      <c r="D148" s="215" t="s">
        <v>135</v>
      </c>
      <c r="E148" s="216" t="s">
        <v>157</v>
      </c>
      <c r="F148" s="217" t="s">
        <v>158</v>
      </c>
      <c r="G148" s="218" t="s">
        <v>138</v>
      </c>
      <c r="H148" s="219">
        <v>553.61000000000001</v>
      </c>
      <c r="I148" s="220"/>
      <c r="J148" s="221">
        <f>ROUND(I148*H148,2)</f>
        <v>0</v>
      </c>
      <c r="K148" s="217" t="s">
        <v>139</v>
      </c>
      <c r="L148" s="45"/>
      <c r="M148" s="222" t="s">
        <v>1</v>
      </c>
      <c r="N148" s="223" t="s">
        <v>43</v>
      </c>
      <c r="O148" s="92"/>
      <c r="P148" s="224">
        <f>O148*H148</f>
        <v>0</v>
      </c>
      <c r="Q148" s="224">
        <v>0</v>
      </c>
      <c r="R148" s="224">
        <f>Q148*H148</f>
        <v>0</v>
      </c>
      <c r="S148" s="224">
        <v>0.33000000000000002</v>
      </c>
      <c r="T148" s="225">
        <f>S148*H148</f>
        <v>182.69130000000001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6" t="s">
        <v>140</v>
      </c>
      <c r="AT148" s="226" t="s">
        <v>135</v>
      </c>
      <c r="AU148" s="226" t="s">
        <v>88</v>
      </c>
      <c r="AY148" s="18" t="s">
        <v>133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8" t="s">
        <v>86</v>
      </c>
      <c r="BK148" s="227">
        <f>ROUND(I148*H148,2)</f>
        <v>0</v>
      </c>
      <c r="BL148" s="18" t="s">
        <v>140</v>
      </c>
      <c r="BM148" s="226" t="s">
        <v>159</v>
      </c>
    </row>
    <row r="149" s="13" customFormat="1">
      <c r="A149" s="13"/>
      <c r="B149" s="228"/>
      <c r="C149" s="229"/>
      <c r="D149" s="230" t="s">
        <v>142</v>
      </c>
      <c r="E149" s="231" t="s">
        <v>1</v>
      </c>
      <c r="F149" s="232" t="s">
        <v>160</v>
      </c>
      <c r="G149" s="229"/>
      <c r="H149" s="233">
        <v>553.61000000000001</v>
      </c>
      <c r="I149" s="234"/>
      <c r="J149" s="229"/>
      <c r="K149" s="229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142</v>
      </c>
      <c r="AU149" s="239" t="s">
        <v>88</v>
      </c>
      <c r="AV149" s="13" t="s">
        <v>88</v>
      </c>
      <c r="AW149" s="13" t="s">
        <v>34</v>
      </c>
      <c r="AX149" s="13" t="s">
        <v>86</v>
      </c>
      <c r="AY149" s="239" t="s">
        <v>133</v>
      </c>
    </row>
    <row r="150" s="2" customFormat="1" ht="24.15" customHeight="1">
      <c r="A150" s="39"/>
      <c r="B150" s="40"/>
      <c r="C150" s="215" t="s">
        <v>161</v>
      </c>
      <c r="D150" s="215" t="s">
        <v>135</v>
      </c>
      <c r="E150" s="216" t="s">
        <v>162</v>
      </c>
      <c r="F150" s="217" t="s">
        <v>163</v>
      </c>
      <c r="G150" s="218" t="s">
        <v>138</v>
      </c>
      <c r="H150" s="219">
        <v>553.61000000000001</v>
      </c>
      <c r="I150" s="220"/>
      <c r="J150" s="221">
        <f>ROUND(I150*H150,2)</f>
        <v>0</v>
      </c>
      <c r="K150" s="217" t="s">
        <v>139</v>
      </c>
      <c r="L150" s="45"/>
      <c r="M150" s="222" t="s">
        <v>1</v>
      </c>
      <c r="N150" s="223" t="s">
        <v>43</v>
      </c>
      <c r="O150" s="92"/>
      <c r="P150" s="224">
        <f>O150*H150</f>
        <v>0</v>
      </c>
      <c r="Q150" s="224">
        <v>0</v>
      </c>
      <c r="R150" s="224">
        <f>Q150*H150</f>
        <v>0</v>
      </c>
      <c r="S150" s="224">
        <v>0.098000000000000004</v>
      </c>
      <c r="T150" s="225">
        <f>S150*H150</f>
        <v>54.253780000000006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6" t="s">
        <v>140</v>
      </c>
      <c r="AT150" s="226" t="s">
        <v>135</v>
      </c>
      <c r="AU150" s="226" t="s">
        <v>88</v>
      </c>
      <c r="AY150" s="18" t="s">
        <v>133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8" t="s">
        <v>86</v>
      </c>
      <c r="BK150" s="227">
        <f>ROUND(I150*H150,2)</f>
        <v>0</v>
      </c>
      <c r="BL150" s="18" t="s">
        <v>140</v>
      </c>
      <c r="BM150" s="226" t="s">
        <v>164</v>
      </c>
    </row>
    <row r="151" s="13" customFormat="1">
      <c r="A151" s="13"/>
      <c r="B151" s="228"/>
      <c r="C151" s="229"/>
      <c r="D151" s="230" t="s">
        <v>142</v>
      </c>
      <c r="E151" s="231" t="s">
        <v>1</v>
      </c>
      <c r="F151" s="232" t="s">
        <v>160</v>
      </c>
      <c r="G151" s="229"/>
      <c r="H151" s="233">
        <v>553.61000000000001</v>
      </c>
      <c r="I151" s="234"/>
      <c r="J151" s="229"/>
      <c r="K151" s="229"/>
      <c r="L151" s="235"/>
      <c r="M151" s="236"/>
      <c r="N151" s="237"/>
      <c r="O151" s="237"/>
      <c r="P151" s="237"/>
      <c r="Q151" s="237"/>
      <c r="R151" s="237"/>
      <c r="S151" s="237"/>
      <c r="T151" s="23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9" t="s">
        <v>142</v>
      </c>
      <c r="AU151" s="239" t="s">
        <v>88</v>
      </c>
      <c r="AV151" s="13" t="s">
        <v>88</v>
      </c>
      <c r="AW151" s="13" t="s">
        <v>34</v>
      </c>
      <c r="AX151" s="13" t="s">
        <v>86</v>
      </c>
      <c r="AY151" s="239" t="s">
        <v>133</v>
      </c>
    </row>
    <row r="152" s="2" customFormat="1" ht="16.5" customHeight="1">
      <c r="A152" s="39"/>
      <c r="B152" s="40"/>
      <c r="C152" s="215" t="s">
        <v>165</v>
      </c>
      <c r="D152" s="215" t="s">
        <v>135</v>
      </c>
      <c r="E152" s="216" t="s">
        <v>166</v>
      </c>
      <c r="F152" s="217" t="s">
        <v>167</v>
      </c>
      <c r="G152" s="218" t="s">
        <v>168</v>
      </c>
      <c r="H152" s="219">
        <v>58</v>
      </c>
      <c r="I152" s="220"/>
      <c r="J152" s="221">
        <f>ROUND(I152*H152,2)</f>
        <v>0</v>
      </c>
      <c r="K152" s="217" t="s">
        <v>139</v>
      </c>
      <c r="L152" s="45"/>
      <c r="M152" s="222" t="s">
        <v>1</v>
      </c>
      <c r="N152" s="223" t="s">
        <v>43</v>
      </c>
      <c r="O152" s="92"/>
      <c r="P152" s="224">
        <f>O152*H152</f>
        <v>0</v>
      </c>
      <c r="Q152" s="224">
        <v>0</v>
      </c>
      <c r="R152" s="224">
        <f>Q152*H152</f>
        <v>0</v>
      </c>
      <c r="S152" s="224">
        <v>0.20499999999999999</v>
      </c>
      <c r="T152" s="225">
        <f>S152*H152</f>
        <v>11.889999999999999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6" t="s">
        <v>140</v>
      </c>
      <c r="AT152" s="226" t="s">
        <v>135</v>
      </c>
      <c r="AU152" s="226" t="s">
        <v>88</v>
      </c>
      <c r="AY152" s="18" t="s">
        <v>133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8" t="s">
        <v>86</v>
      </c>
      <c r="BK152" s="227">
        <f>ROUND(I152*H152,2)</f>
        <v>0</v>
      </c>
      <c r="BL152" s="18" t="s">
        <v>140</v>
      </c>
      <c r="BM152" s="226" t="s">
        <v>169</v>
      </c>
    </row>
    <row r="153" s="13" customFormat="1">
      <c r="A153" s="13"/>
      <c r="B153" s="228"/>
      <c r="C153" s="229"/>
      <c r="D153" s="230" t="s">
        <v>142</v>
      </c>
      <c r="E153" s="231" t="s">
        <v>1</v>
      </c>
      <c r="F153" s="232" t="s">
        <v>170</v>
      </c>
      <c r="G153" s="229"/>
      <c r="H153" s="233">
        <v>58</v>
      </c>
      <c r="I153" s="234"/>
      <c r="J153" s="229"/>
      <c r="K153" s="229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142</v>
      </c>
      <c r="AU153" s="239" t="s">
        <v>88</v>
      </c>
      <c r="AV153" s="13" t="s">
        <v>88</v>
      </c>
      <c r="AW153" s="13" t="s">
        <v>34</v>
      </c>
      <c r="AX153" s="13" t="s">
        <v>86</v>
      </c>
      <c r="AY153" s="239" t="s">
        <v>133</v>
      </c>
    </row>
    <row r="154" s="2" customFormat="1" ht="16.5" customHeight="1">
      <c r="A154" s="39"/>
      <c r="B154" s="40"/>
      <c r="C154" s="215" t="s">
        <v>171</v>
      </c>
      <c r="D154" s="215" t="s">
        <v>135</v>
      </c>
      <c r="E154" s="216" t="s">
        <v>172</v>
      </c>
      <c r="F154" s="217" t="s">
        <v>173</v>
      </c>
      <c r="G154" s="218" t="s">
        <v>168</v>
      </c>
      <c r="H154" s="219">
        <v>10</v>
      </c>
      <c r="I154" s="220"/>
      <c r="J154" s="221">
        <f>ROUND(I154*H154,2)</f>
        <v>0</v>
      </c>
      <c r="K154" s="217" t="s">
        <v>139</v>
      </c>
      <c r="L154" s="45"/>
      <c r="M154" s="222" t="s">
        <v>1</v>
      </c>
      <c r="N154" s="223" t="s">
        <v>43</v>
      </c>
      <c r="O154" s="92"/>
      <c r="P154" s="224">
        <f>O154*H154</f>
        <v>0</v>
      </c>
      <c r="Q154" s="224">
        <v>0.0071900000000000002</v>
      </c>
      <c r="R154" s="224">
        <f>Q154*H154</f>
        <v>0.071900000000000006</v>
      </c>
      <c r="S154" s="224">
        <v>0</v>
      </c>
      <c r="T154" s="225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6" t="s">
        <v>140</v>
      </c>
      <c r="AT154" s="226" t="s">
        <v>135</v>
      </c>
      <c r="AU154" s="226" t="s">
        <v>88</v>
      </c>
      <c r="AY154" s="18" t="s">
        <v>133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8" t="s">
        <v>86</v>
      </c>
      <c r="BK154" s="227">
        <f>ROUND(I154*H154,2)</f>
        <v>0</v>
      </c>
      <c r="BL154" s="18" t="s">
        <v>140</v>
      </c>
      <c r="BM154" s="226" t="s">
        <v>174</v>
      </c>
    </row>
    <row r="155" s="13" customFormat="1">
      <c r="A155" s="13"/>
      <c r="B155" s="228"/>
      <c r="C155" s="229"/>
      <c r="D155" s="230" t="s">
        <v>142</v>
      </c>
      <c r="E155" s="231" t="s">
        <v>1</v>
      </c>
      <c r="F155" s="232" t="s">
        <v>175</v>
      </c>
      <c r="G155" s="229"/>
      <c r="H155" s="233">
        <v>10</v>
      </c>
      <c r="I155" s="234"/>
      <c r="J155" s="229"/>
      <c r="K155" s="229"/>
      <c r="L155" s="235"/>
      <c r="M155" s="236"/>
      <c r="N155" s="237"/>
      <c r="O155" s="237"/>
      <c r="P155" s="237"/>
      <c r="Q155" s="237"/>
      <c r="R155" s="237"/>
      <c r="S155" s="237"/>
      <c r="T155" s="23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9" t="s">
        <v>142</v>
      </c>
      <c r="AU155" s="239" t="s">
        <v>88</v>
      </c>
      <c r="AV155" s="13" t="s">
        <v>88</v>
      </c>
      <c r="AW155" s="13" t="s">
        <v>34</v>
      </c>
      <c r="AX155" s="13" t="s">
        <v>86</v>
      </c>
      <c r="AY155" s="239" t="s">
        <v>133</v>
      </c>
    </row>
    <row r="156" s="2" customFormat="1" ht="24.15" customHeight="1">
      <c r="A156" s="39"/>
      <c r="B156" s="40"/>
      <c r="C156" s="215" t="s">
        <v>176</v>
      </c>
      <c r="D156" s="215" t="s">
        <v>135</v>
      </c>
      <c r="E156" s="216" t="s">
        <v>177</v>
      </c>
      <c r="F156" s="217" t="s">
        <v>178</v>
      </c>
      <c r="G156" s="218" t="s">
        <v>179</v>
      </c>
      <c r="H156" s="219">
        <v>16</v>
      </c>
      <c r="I156" s="220"/>
      <c r="J156" s="221">
        <f>ROUND(I156*H156,2)</f>
        <v>0</v>
      </c>
      <c r="K156" s="217" t="s">
        <v>139</v>
      </c>
      <c r="L156" s="45"/>
      <c r="M156" s="222" t="s">
        <v>1</v>
      </c>
      <c r="N156" s="223" t="s">
        <v>43</v>
      </c>
      <c r="O156" s="92"/>
      <c r="P156" s="224">
        <f>O156*H156</f>
        <v>0</v>
      </c>
      <c r="Q156" s="224">
        <v>3.0000000000000001E-05</v>
      </c>
      <c r="R156" s="224">
        <f>Q156*H156</f>
        <v>0.00048000000000000001</v>
      </c>
      <c r="S156" s="224">
        <v>0</v>
      </c>
      <c r="T156" s="22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6" t="s">
        <v>140</v>
      </c>
      <c r="AT156" s="226" t="s">
        <v>135</v>
      </c>
      <c r="AU156" s="226" t="s">
        <v>88</v>
      </c>
      <c r="AY156" s="18" t="s">
        <v>133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8" t="s">
        <v>86</v>
      </c>
      <c r="BK156" s="227">
        <f>ROUND(I156*H156,2)</f>
        <v>0</v>
      </c>
      <c r="BL156" s="18" t="s">
        <v>140</v>
      </c>
      <c r="BM156" s="226" t="s">
        <v>180</v>
      </c>
    </row>
    <row r="157" s="13" customFormat="1">
      <c r="A157" s="13"/>
      <c r="B157" s="228"/>
      <c r="C157" s="229"/>
      <c r="D157" s="230" t="s">
        <v>142</v>
      </c>
      <c r="E157" s="231" t="s">
        <v>1</v>
      </c>
      <c r="F157" s="232" t="s">
        <v>181</v>
      </c>
      <c r="G157" s="229"/>
      <c r="H157" s="233">
        <v>16</v>
      </c>
      <c r="I157" s="234"/>
      <c r="J157" s="229"/>
      <c r="K157" s="229"/>
      <c r="L157" s="235"/>
      <c r="M157" s="236"/>
      <c r="N157" s="237"/>
      <c r="O157" s="237"/>
      <c r="P157" s="237"/>
      <c r="Q157" s="237"/>
      <c r="R157" s="237"/>
      <c r="S157" s="237"/>
      <c r="T157" s="23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9" t="s">
        <v>142</v>
      </c>
      <c r="AU157" s="239" t="s">
        <v>88</v>
      </c>
      <c r="AV157" s="13" t="s">
        <v>88</v>
      </c>
      <c r="AW157" s="13" t="s">
        <v>34</v>
      </c>
      <c r="AX157" s="13" t="s">
        <v>86</v>
      </c>
      <c r="AY157" s="239" t="s">
        <v>133</v>
      </c>
    </row>
    <row r="158" s="2" customFormat="1" ht="24.15" customHeight="1">
      <c r="A158" s="39"/>
      <c r="B158" s="40"/>
      <c r="C158" s="215" t="s">
        <v>175</v>
      </c>
      <c r="D158" s="215" t="s">
        <v>135</v>
      </c>
      <c r="E158" s="216" t="s">
        <v>182</v>
      </c>
      <c r="F158" s="217" t="s">
        <v>183</v>
      </c>
      <c r="G158" s="218" t="s">
        <v>184</v>
      </c>
      <c r="H158" s="219">
        <v>20</v>
      </c>
      <c r="I158" s="220"/>
      <c r="J158" s="221">
        <f>ROUND(I158*H158,2)</f>
        <v>0</v>
      </c>
      <c r="K158" s="217" t="s">
        <v>139</v>
      </c>
      <c r="L158" s="45"/>
      <c r="M158" s="222" t="s">
        <v>1</v>
      </c>
      <c r="N158" s="223" t="s">
        <v>43</v>
      </c>
      <c r="O158" s="92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6" t="s">
        <v>140</v>
      </c>
      <c r="AT158" s="226" t="s">
        <v>135</v>
      </c>
      <c r="AU158" s="226" t="s">
        <v>88</v>
      </c>
      <c r="AY158" s="18" t="s">
        <v>133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8" t="s">
        <v>86</v>
      </c>
      <c r="BK158" s="227">
        <f>ROUND(I158*H158,2)</f>
        <v>0</v>
      </c>
      <c r="BL158" s="18" t="s">
        <v>140</v>
      </c>
      <c r="BM158" s="226" t="s">
        <v>185</v>
      </c>
    </row>
    <row r="159" s="13" customFormat="1">
      <c r="A159" s="13"/>
      <c r="B159" s="228"/>
      <c r="C159" s="229"/>
      <c r="D159" s="230" t="s">
        <v>142</v>
      </c>
      <c r="E159" s="231" t="s">
        <v>1</v>
      </c>
      <c r="F159" s="232" t="s">
        <v>186</v>
      </c>
      <c r="G159" s="229"/>
      <c r="H159" s="233">
        <v>20</v>
      </c>
      <c r="I159" s="234"/>
      <c r="J159" s="229"/>
      <c r="K159" s="229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142</v>
      </c>
      <c r="AU159" s="239" t="s">
        <v>88</v>
      </c>
      <c r="AV159" s="13" t="s">
        <v>88</v>
      </c>
      <c r="AW159" s="13" t="s">
        <v>34</v>
      </c>
      <c r="AX159" s="13" t="s">
        <v>86</v>
      </c>
      <c r="AY159" s="239" t="s">
        <v>133</v>
      </c>
    </row>
    <row r="160" s="2" customFormat="1" ht="24.15" customHeight="1">
      <c r="A160" s="39"/>
      <c r="B160" s="40"/>
      <c r="C160" s="215" t="s">
        <v>187</v>
      </c>
      <c r="D160" s="215" t="s">
        <v>135</v>
      </c>
      <c r="E160" s="216" t="s">
        <v>188</v>
      </c>
      <c r="F160" s="217" t="s">
        <v>189</v>
      </c>
      <c r="G160" s="218" t="s">
        <v>168</v>
      </c>
      <c r="H160" s="219">
        <v>10</v>
      </c>
      <c r="I160" s="220"/>
      <c r="J160" s="221">
        <f>ROUND(I160*H160,2)</f>
        <v>0</v>
      </c>
      <c r="K160" s="217" t="s">
        <v>139</v>
      </c>
      <c r="L160" s="45"/>
      <c r="M160" s="222" t="s">
        <v>1</v>
      </c>
      <c r="N160" s="223" t="s">
        <v>43</v>
      </c>
      <c r="O160" s="92"/>
      <c r="P160" s="224">
        <f>O160*H160</f>
        <v>0</v>
      </c>
      <c r="Q160" s="224">
        <v>0.00040999999999999999</v>
      </c>
      <c r="R160" s="224">
        <f>Q160*H160</f>
        <v>0.0040999999999999995</v>
      </c>
      <c r="S160" s="224">
        <v>0</v>
      </c>
      <c r="T160" s="225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6" t="s">
        <v>140</v>
      </c>
      <c r="AT160" s="226" t="s">
        <v>135</v>
      </c>
      <c r="AU160" s="226" t="s">
        <v>88</v>
      </c>
      <c r="AY160" s="18" t="s">
        <v>133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8" t="s">
        <v>86</v>
      </c>
      <c r="BK160" s="227">
        <f>ROUND(I160*H160,2)</f>
        <v>0</v>
      </c>
      <c r="BL160" s="18" t="s">
        <v>140</v>
      </c>
      <c r="BM160" s="226" t="s">
        <v>190</v>
      </c>
    </row>
    <row r="161" s="13" customFormat="1">
      <c r="A161" s="13"/>
      <c r="B161" s="228"/>
      <c r="C161" s="229"/>
      <c r="D161" s="230" t="s">
        <v>142</v>
      </c>
      <c r="E161" s="231" t="s">
        <v>1</v>
      </c>
      <c r="F161" s="232" t="s">
        <v>191</v>
      </c>
      <c r="G161" s="229"/>
      <c r="H161" s="233">
        <v>10</v>
      </c>
      <c r="I161" s="234"/>
      <c r="J161" s="229"/>
      <c r="K161" s="229"/>
      <c r="L161" s="235"/>
      <c r="M161" s="236"/>
      <c r="N161" s="237"/>
      <c r="O161" s="237"/>
      <c r="P161" s="237"/>
      <c r="Q161" s="237"/>
      <c r="R161" s="237"/>
      <c r="S161" s="237"/>
      <c r="T161" s="23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9" t="s">
        <v>142</v>
      </c>
      <c r="AU161" s="239" t="s">
        <v>88</v>
      </c>
      <c r="AV161" s="13" t="s">
        <v>88</v>
      </c>
      <c r="AW161" s="13" t="s">
        <v>34</v>
      </c>
      <c r="AX161" s="13" t="s">
        <v>86</v>
      </c>
      <c r="AY161" s="239" t="s">
        <v>133</v>
      </c>
    </row>
    <row r="162" s="2" customFormat="1" ht="24.15" customHeight="1">
      <c r="A162" s="39"/>
      <c r="B162" s="40"/>
      <c r="C162" s="215" t="s">
        <v>192</v>
      </c>
      <c r="D162" s="215" t="s">
        <v>135</v>
      </c>
      <c r="E162" s="216" t="s">
        <v>193</v>
      </c>
      <c r="F162" s="217" t="s">
        <v>194</v>
      </c>
      <c r="G162" s="218" t="s">
        <v>168</v>
      </c>
      <c r="H162" s="219">
        <v>10</v>
      </c>
      <c r="I162" s="220"/>
      <c r="J162" s="221">
        <f>ROUND(I162*H162,2)</f>
        <v>0</v>
      </c>
      <c r="K162" s="217" t="s">
        <v>139</v>
      </c>
      <c r="L162" s="45"/>
      <c r="M162" s="222" t="s">
        <v>1</v>
      </c>
      <c r="N162" s="223" t="s">
        <v>43</v>
      </c>
      <c r="O162" s="92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6" t="s">
        <v>140</v>
      </c>
      <c r="AT162" s="226" t="s">
        <v>135</v>
      </c>
      <c r="AU162" s="226" t="s">
        <v>88</v>
      </c>
      <c r="AY162" s="18" t="s">
        <v>133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8" t="s">
        <v>86</v>
      </c>
      <c r="BK162" s="227">
        <f>ROUND(I162*H162,2)</f>
        <v>0</v>
      </c>
      <c r="BL162" s="18" t="s">
        <v>140</v>
      </c>
      <c r="BM162" s="226" t="s">
        <v>195</v>
      </c>
    </row>
    <row r="163" s="13" customFormat="1">
      <c r="A163" s="13"/>
      <c r="B163" s="228"/>
      <c r="C163" s="229"/>
      <c r="D163" s="230" t="s">
        <v>142</v>
      </c>
      <c r="E163" s="231" t="s">
        <v>1</v>
      </c>
      <c r="F163" s="232" t="s">
        <v>191</v>
      </c>
      <c r="G163" s="229"/>
      <c r="H163" s="233">
        <v>10</v>
      </c>
      <c r="I163" s="234"/>
      <c r="J163" s="229"/>
      <c r="K163" s="229"/>
      <c r="L163" s="235"/>
      <c r="M163" s="236"/>
      <c r="N163" s="237"/>
      <c r="O163" s="237"/>
      <c r="P163" s="237"/>
      <c r="Q163" s="237"/>
      <c r="R163" s="237"/>
      <c r="S163" s="237"/>
      <c r="T163" s="23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9" t="s">
        <v>142</v>
      </c>
      <c r="AU163" s="239" t="s">
        <v>88</v>
      </c>
      <c r="AV163" s="13" t="s">
        <v>88</v>
      </c>
      <c r="AW163" s="13" t="s">
        <v>34</v>
      </c>
      <c r="AX163" s="13" t="s">
        <v>86</v>
      </c>
      <c r="AY163" s="239" t="s">
        <v>133</v>
      </c>
    </row>
    <row r="164" s="2" customFormat="1" ht="24.15" customHeight="1">
      <c r="A164" s="39"/>
      <c r="B164" s="40"/>
      <c r="C164" s="215" t="s">
        <v>196</v>
      </c>
      <c r="D164" s="215" t="s">
        <v>135</v>
      </c>
      <c r="E164" s="216" t="s">
        <v>197</v>
      </c>
      <c r="F164" s="217" t="s">
        <v>198</v>
      </c>
      <c r="G164" s="218" t="s">
        <v>138</v>
      </c>
      <c r="H164" s="219">
        <v>24</v>
      </c>
      <c r="I164" s="220"/>
      <c r="J164" s="221">
        <f>ROUND(I164*H164,2)</f>
        <v>0</v>
      </c>
      <c r="K164" s="217" t="s">
        <v>139</v>
      </c>
      <c r="L164" s="45"/>
      <c r="M164" s="222" t="s">
        <v>1</v>
      </c>
      <c r="N164" s="223" t="s">
        <v>43</v>
      </c>
      <c r="O164" s="92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6" t="s">
        <v>140</v>
      </c>
      <c r="AT164" s="226" t="s">
        <v>135</v>
      </c>
      <c r="AU164" s="226" t="s">
        <v>88</v>
      </c>
      <c r="AY164" s="18" t="s">
        <v>133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8" t="s">
        <v>86</v>
      </c>
      <c r="BK164" s="227">
        <f>ROUND(I164*H164,2)</f>
        <v>0</v>
      </c>
      <c r="BL164" s="18" t="s">
        <v>140</v>
      </c>
      <c r="BM164" s="226" t="s">
        <v>199</v>
      </c>
    </row>
    <row r="165" s="13" customFormat="1">
      <c r="A165" s="13"/>
      <c r="B165" s="228"/>
      <c r="C165" s="229"/>
      <c r="D165" s="230" t="s">
        <v>142</v>
      </c>
      <c r="E165" s="231" t="s">
        <v>1</v>
      </c>
      <c r="F165" s="232" t="s">
        <v>143</v>
      </c>
      <c r="G165" s="229"/>
      <c r="H165" s="233">
        <v>24</v>
      </c>
      <c r="I165" s="234"/>
      <c r="J165" s="229"/>
      <c r="K165" s="229"/>
      <c r="L165" s="235"/>
      <c r="M165" s="236"/>
      <c r="N165" s="237"/>
      <c r="O165" s="237"/>
      <c r="P165" s="237"/>
      <c r="Q165" s="237"/>
      <c r="R165" s="237"/>
      <c r="S165" s="237"/>
      <c r="T165" s="23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9" t="s">
        <v>142</v>
      </c>
      <c r="AU165" s="239" t="s">
        <v>88</v>
      </c>
      <c r="AV165" s="13" t="s">
        <v>88</v>
      </c>
      <c r="AW165" s="13" t="s">
        <v>34</v>
      </c>
      <c r="AX165" s="13" t="s">
        <v>86</v>
      </c>
      <c r="AY165" s="239" t="s">
        <v>133</v>
      </c>
    </row>
    <row r="166" s="2" customFormat="1" ht="24.15" customHeight="1">
      <c r="A166" s="39"/>
      <c r="B166" s="40"/>
      <c r="C166" s="215" t="s">
        <v>200</v>
      </c>
      <c r="D166" s="215" t="s">
        <v>135</v>
      </c>
      <c r="E166" s="216" t="s">
        <v>201</v>
      </c>
      <c r="F166" s="217" t="s">
        <v>202</v>
      </c>
      <c r="G166" s="218" t="s">
        <v>203</v>
      </c>
      <c r="H166" s="219">
        <v>4.3200000000000003</v>
      </c>
      <c r="I166" s="220"/>
      <c r="J166" s="221">
        <f>ROUND(I166*H166,2)</f>
        <v>0</v>
      </c>
      <c r="K166" s="217" t="s">
        <v>1</v>
      </c>
      <c r="L166" s="45"/>
      <c r="M166" s="222" t="s">
        <v>1</v>
      </c>
      <c r="N166" s="223" t="s">
        <v>43</v>
      </c>
      <c r="O166" s="92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6" t="s">
        <v>140</v>
      </c>
      <c r="AT166" s="226" t="s">
        <v>135</v>
      </c>
      <c r="AU166" s="226" t="s">
        <v>88</v>
      </c>
      <c r="AY166" s="18" t="s">
        <v>133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8" t="s">
        <v>86</v>
      </c>
      <c r="BK166" s="227">
        <f>ROUND(I166*H166,2)</f>
        <v>0</v>
      </c>
      <c r="BL166" s="18" t="s">
        <v>140</v>
      </c>
      <c r="BM166" s="226" t="s">
        <v>204</v>
      </c>
    </row>
    <row r="167" s="13" customFormat="1">
      <c r="A167" s="13"/>
      <c r="B167" s="228"/>
      <c r="C167" s="229"/>
      <c r="D167" s="230" t="s">
        <v>142</v>
      </c>
      <c r="E167" s="231" t="s">
        <v>1</v>
      </c>
      <c r="F167" s="232" t="s">
        <v>205</v>
      </c>
      <c r="G167" s="229"/>
      <c r="H167" s="233">
        <v>4.3200000000000003</v>
      </c>
      <c r="I167" s="234"/>
      <c r="J167" s="229"/>
      <c r="K167" s="229"/>
      <c r="L167" s="235"/>
      <c r="M167" s="236"/>
      <c r="N167" s="237"/>
      <c r="O167" s="237"/>
      <c r="P167" s="237"/>
      <c r="Q167" s="237"/>
      <c r="R167" s="237"/>
      <c r="S167" s="237"/>
      <c r="T167" s="23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9" t="s">
        <v>142</v>
      </c>
      <c r="AU167" s="239" t="s">
        <v>88</v>
      </c>
      <c r="AV167" s="13" t="s">
        <v>88</v>
      </c>
      <c r="AW167" s="13" t="s">
        <v>34</v>
      </c>
      <c r="AX167" s="13" t="s">
        <v>86</v>
      </c>
      <c r="AY167" s="239" t="s">
        <v>133</v>
      </c>
    </row>
    <row r="168" s="2" customFormat="1" ht="33" customHeight="1">
      <c r="A168" s="39"/>
      <c r="B168" s="40"/>
      <c r="C168" s="215" t="s">
        <v>8</v>
      </c>
      <c r="D168" s="215" t="s">
        <v>135</v>
      </c>
      <c r="E168" s="216" t="s">
        <v>206</v>
      </c>
      <c r="F168" s="217" t="s">
        <v>207</v>
      </c>
      <c r="G168" s="218" t="s">
        <v>203</v>
      </c>
      <c r="H168" s="219">
        <v>5.8319999999999999</v>
      </c>
      <c r="I168" s="220"/>
      <c r="J168" s="221">
        <f>ROUND(I168*H168,2)</f>
        <v>0</v>
      </c>
      <c r="K168" s="217" t="s">
        <v>139</v>
      </c>
      <c r="L168" s="45"/>
      <c r="M168" s="222" t="s">
        <v>1</v>
      </c>
      <c r="N168" s="223" t="s">
        <v>43</v>
      </c>
      <c r="O168" s="92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6" t="s">
        <v>140</v>
      </c>
      <c r="AT168" s="226" t="s">
        <v>135</v>
      </c>
      <c r="AU168" s="226" t="s">
        <v>88</v>
      </c>
      <c r="AY168" s="18" t="s">
        <v>133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8" t="s">
        <v>86</v>
      </c>
      <c r="BK168" s="227">
        <f>ROUND(I168*H168,2)</f>
        <v>0</v>
      </c>
      <c r="BL168" s="18" t="s">
        <v>140</v>
      </c>
      <c r="BM168" s="226" t="s">
        <v>208</v>
      </c>
    </row>
    <row r="169" s="13" customFormat="1">
      <c r="A169" s="13"/>
      <c r="B169" s="228"/>
      <c r="C169" s="229"/>
      <c r="D169" s="230" t="s">
        <v>142</v>
      </c>
      <c r="E169" s="231" t="s">
        <v>1</v>
      </c>
      <c r="F169" s="232" t="s">
        <v>209</v>
      </c>
      <c r="G169" s="229"/>
      <c r="H169" s="233">
        <v>5.8319999999999999</v>
      </c>
      <c r="I169" s="234"/>
      <c r="J169" s="229"/>
      <c r="K169" s="229"/>
      <c r="L169" s="235"/>
      <c r="M169" s="236"/>
      <c r="N169" s="237"/>
      <c r="O169" s="237"/>
      <c r="P169" s="237"/>
      <c r="Q169" s="237"/>
      <c r="R169" s="237"/>
      <c r="S169" s="237"/>
      <c r="T169" s="23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9" t="s">
        <v>142</v>
      </c>
      <c r="AU169" s="239" t="s">
        <v>88</v>
      </c>
      <c r="AV169" s="13" t="s">
        <v>88</v>
      </c>
      <c r="AW169" s="13" t="s">
        <v>34</v>
      </c>
      <c r="AX169" s="13" t="s">
        <v>86</v>
      </c>
      <c r="AY169" s="239" t="s">
        <v>133</v>
      </c>
    </row>
    <row r="170" s="2" customFormat="1" ht="33" customHeight="1">
      <c r="A170" s="39"/>
      <c r="B170" s="40"/>
      <c r="C170" s="215" t="s">
        <v>210</v>
      </c>
      <c r="D170" s="215" t="s">
        <v>135</v>
      </c>
      <c r="E170" s="216" t="s">
        <v>211</v>
      </c>
      <c r="F170" s="217" t="s">
        <v>212</v>
      </c>
      <c r="G170" s="218" t="s">
        <v>203</v>
      </c>
      <c r="H170" s="219">
        <v>13.779999999999999</v>
      </c>
      <c r="I170" s="220"/>
      <c r="J170" s="221">
        <f>ROUND(I170*H170,2)</f>
        <v>0</v>
      </c>
      <c r="K170" s="217" t="s">
        <v>139</v>
      </c>
      <c r="L170" s="45"/>
      <c r="M170" s="222" t="s">
        <v>1</v>
      </c>
      <c r="N170" s="223" t="s">
        <v>43</v>
      </c>
      <c r="O170" s="92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6" t="s">
        <v>140</v>
      </c>
      <c r="AT170" s="226" t="s">
        <v>135</v>
      </c>
      <c r="AU170" s="226" t="s">
        <v>88</v>
      </c>
      <c r="AY170" s="18" t="s">
        <v>133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8" t="s">
        <v>86</v>
      </c>
      <c r="BK170" s="227">
        <f>ROUND(I170*H170,2)</f>
        <v>0</v>
      </c>
      <c r="BL170" s="18" t="s">
        <v>140</v>
      </c>
      <c r="BM170" s="226" t="s">
        <v>213</v>
      </c>
    </row>
    <row r="171" s="13" customFormat="1">
      <c r="A171" s="13"/>
      <c r="B171" s="228"/>
      <c r="C171" s="229"/>
      <c r="D171" s="230" t="s">
        <v>142</v>
      </c>
      <c r="E171" s="231" t="s">
        <v>1</v>
      </c>
      <c r="F171" s="232" t="s">
        <v>214</v>
      </c>
      <c r="G171" s="229"/>
      <c r="H171" s="233">
        <v>13.779999999999999</v>
      </c>
      <c r="I171" s="234"/>
      <c r="J171" s="229"/>
      <c r="K171" s="229"/>
      <c r="L171" s="235"/>
      <c r="M171" s="236"/>
      <c r="N171" s="237"/>
      <c r="O171" s="237"/>
      <c r="P171" s="237"/>
      <c r="Q171" s="237"/>
      <c r="R171" s="237"/>
      <c r="S171" s="237"/>
      <c r="T171" s="23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9" t="s">
        <v>142</v>
      </c>
      <c r="AU171" s="239" t="s">
        <v>88</v>
      </c>
      <c r="AV171" s="13" t="s">
        <v>88</v>
      </c>
      <c r="AW171" s="13" t="s">
        <v>34</v>
      </c>
      <c r="AX171" s="13" t="s">
        <v>86</v>
      </c>
      <c r="AY171" s="239" t="s">
        <v>133</v>
      </c>
    </row>
    <row r="172" s="2" customFormat="1" ht="37.8" customHeight="1">
      <c r="A172" s="39"/>
      <c r="B172" s="40"/>
      <c r="C172" s="215" t="s">
        <v>215</v>
      </c>
      <c r="D172" s="215" t="s">
        <v>135</v>
      </c>
      <c r="E172" s="216" t="s">
        <v>216</v>
      </c>
      <c r="F172" s="217" t="s">
        <v>217</v>
      </c>
      <c r="G172" s="218" t="s">
        <v>203</v>
      </c>
      <c r="H172" s="219">
        <v>28.731999999999999</v>
      </c>
      <c r="I172" s="220"/>
      <c r="J172" s="221">
        <f>ROUND(I172*H172,2)</f>
        <v>0</v>
      </c>
      <c r="K172" s="217" t="s">
        <v>139</v>
      </c>
      <c r="L172" s="45"/>
      <c r="M172" s="222" t="s">
        <v>1</v>
      </c>
      <c r="N172" s="223" t="s">
        <v>43</v>
      </c>
      <c r="O172" s="92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6" t="s">
        <v>140</v>
      </c>
      <c r="AT172" s="226" t="s">
        <v>135</v>
      </c>
      <c r="AU172" s="226" t="s">
        <v>88</v>
      </c>
      <c r="AY172" s="18" t="s">
        <v>133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8" t="s">
        <v>86</v>
      </c>
      <c r="BK172" s="227">
        <f>ROUND(I172*H172,2)</f>
        <v>0</v>
      </c>
      <c r="BL172" s="18" t="s">
        <v>140</v>
      </c>
      <c r="BM172" s="226" t="s">
        <v>218</v>
      </c>
    </row>
    <row r="173" s="13" customFormat="1">
      <c r="A173" s="13"/>
      <c r="B173" s="228"/>
      <c r="C173" s="229"/>
      <c r="D173" s="230" t="s">
        <v>142</v>
      </c>
      <c r="E173" s="231" t="s">
        <v>1</v>
      </c>
      <c r="F173" s="232" t="s">
        <v>219</v>
      </c>
      <c r="G173" s="229"/>
      <c r="H173" s="233">
        <v>4.7999999999999998</v>
      </c>
      <c r="I173" s="234"/>
      <c r="J173" s="229"/>
      <c r="K173" s="229"/>
      <c r="L173" s="235"/>
      <c r="M173" s="236"/>
      <c r="N173" s="237"/>
      <c r="O173" s="237"/>
      <c r="P173" s="237"/>
      <c r="Q173" s="237"/>
      <c r="R173" s="237"/>
      <c r="S173" s="237"/>
      <c r="T173" s="23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9" t="s">
        <v>142</v>
      </c>
      <c r="AU173" s="239" t="s">
        <v>88</v>
      </c>
      <c r="AV173" s="13" t="s">
        <v>88</v>
      </c>
      <c r="AW173" s="13" t="s">
        <v>34</v>
      </c>
      <c r="AX173" s="13" t="s">
        <v>78</v>
      </c>
      <c r="AY173" s="239" t="s">
        <v>133</v>
      </c>
    </row>
    <row r="174" s="13" customFormat="1">
      <c r="A174" s="13"/>
      <c r="B174" s="228"/>
      <c r="C174" s="229"/>
      <c r="D174" s="230" t="s">
        <v>142</v>
      </c>
      <c r="E174" s="231" t="s">
        <v>1</v>
      </c>
      <c r="F174" s="232" t="s">
        <v>220</v>
      </c>
      <c r="G174" s="229"/>
      <c r="H174" s="233">
        <v>23.931999999999999</v>
      </c>
      <c r="I174" s="234"/>
      <c r="J174" s="229"/>
      <c r="K174" s="229"/>
      <c r="L174" s="235"/>
      <c r="M174" s="236"/>
      <c r="N174" s="237"/>
      <c r="O174" s="237"/>
      <c r="P174" s="237"/>
      <c r="Q174" s="237"/>
      <c r="R174" s="237"/>
      <c r="S174" s="237"/>
      <c r="T174" s="23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9" t="s">
        <v>142</v>
      </c>
      <c r="AU174" s="239" t="s">
        <v>88</v>
      </c>
      <c r="AV174" s="13" t="s">
        <v>88</v>
      </c>
      <c r="AW174" s="13" t="s">
        <v>34</v>
      </c>
      <c r="AX174" s="13" t="s">
        <v>78</v>
      </c>
      <c r="AY174" s="239" t="s">
        <v>133</v>
      </c>
    </row>
    <row r="175" s="14" customFormat="1">
      <c r="A175" s="14"/>
      <c r="B175" s="240"/>
      <c r="C175" s="241"/>
      <c r="D175" s="230" t="s">
        <v>142</v>
      </c>
      <c r="E175" s="242" t="s">
        <v>1</v>
      </c>
      <c r="F175" s="243" t="s">
        <v>221</v>
      </c>
      <c r="G175" s="241"/>
      <c r="H175" s="244">
        <v>28.731999999999999</v>
      </c>
      <c r="I175" s="245"/>
      <c r="J175" s="241"/>
      <c r="K175" s="241"/>
      <c r="L175" s="246"/>
      <c r="M175" s="247"/>
      <c r="N175" s="248"/>
      <c r="O175" s="248"/>
      <c r="P175" s="248"/>
      <c r="Q175" s="248"/>
      <c r="R175" s="248"/>
      <c r="S175" s="248"/>
      <c r="T175" s="24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0" t="s">
        <v>142</v>
      </c>
      <c r="AU175" s="250" t="s">
        <v>88</v>
      </c>
      <c r="AV175" s="14" t="s">
        <v>140</v>
      </c>
      <c r="AW175" s="14" t="s">
        <v>34</v>
      </c>
      <c r="AX175" s="14" t="s">
        <v>86</v>
      </c>
      <c r="AY175" s="250" t="s">
        <v>133</v>
      </c>
    </row>
    <row r="176" s="2" customFormat="1" ht="24.15" customHeight="1">
      <c r="A176" s="39"/>
      <c r="B176" s="40"/>
      <c r="C176" s="215" t="s">
        <v>222</v>
      </c>
      <c r="D176" s="215" t="s">
        <v>135</v>
      </c>
      <c r="E176" s="216" t="s">
        <v>223</v>
      </c>
      <c r="F176" s="217" t="s">
        <v>224</v>
      </c>
      <c r="G176" s="218" t="s">
        <v>138</v>
      </c>
      <c r="H176" s="219">
        <v>24</v>
      </c>
      <c r="I176" s="220"/>
      <c r="J176" s="221">
        <f>ROUND(I176*H176,2)</f>
        <v>0</v>
      </c>
      <c r="K176" s="217" t="s">
        <v>139</v>
      </c>
      <c r="L176" s="45"/>
      <c r="M176" s="222" t="s">
        <v>1</v>
      </c>
      <c r="N176" s="223" t="s">
        <v>43</v>
      </c>
      <c r="O176" s="92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6" t="s">
        <v>140</v>
      </c>
      <c r="AT176" s="226" t="s">
        <v>135</v>
      </c>
      <c r="AU176" s="226" t="s">
        <v>88</v>
      </c>
      <c r="AY176" s="18" t="s">
        <v>133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8" t="s">
        <v>86</v>
      </c>
      <c r="BK176" s="227">
        <f>ROUND(I176*H176,2)</f>
        <v>0</v>
      </c>
      <c r="BL176" s="18" t="s">
        <v>140</v>
      </c>
      <c r="BM176" s="226" t="s">
        <v>225</v>
      </c>
    </row>
    <row r="177" s="2" customFormat="1" ht="37.8" customHeight="1">
      <c r="A177" s="39"/>
      <c r="B177" s="40"/>
      <c r="C177" s="215" t="s">
        <v>226</v>
      </c>
      <c r="D177" s="215" t="s">
        <v>135</v>
      </c>
      <c r="E177" s="216" t="s">
        <v>227</v>
      </c>
      <c r="F177" s="217" t="s">
        <v>228</v>
      </c>
      <c r="G177" s="218" t="s">
        <v>203</v>
      </c>
      <c r="H177" s="219">
        <v>28.731999999999999</v>
      </c>
      <c r="I177" s="220"/>
      <c r="J177" s="221">
        <f>ROUND(I177*H177,2)</f>
        <v>0</v>
      </c>
      <c r="K177" s="217" t="s">
        <v>139</v>
      </c>
      <c r="L177" s="45"/>
      <c r="M177" s="222" t="s">
        <v>1</v>
      </c>
      <c r="N177" s="223" t="s">
        <v>43</v>
      </c>
      <c r="O177" s="92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6" t="s">
        <v>140</v>
      </c>
      <c r="AT177" s="226" t="s">
        <v>135</v>
      </c>
      <c r="AU177" s="226" t="s">
        <v>88</v>
      </c>
      <c r="AY177" s="18" t="s">
        <v>133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8" t="s">
        <v>86</v>
      </c>
      <c r="BK177" s="227">
        <f>ROUND(I177*H177,2)</f>
        <v>0</v>
      </c>
      <c r="BL177" s="18" t="s">
        <v>140</v>
      </c>
      <c r="BM177" s="226" t="s">
        <v>229</v>
      </c>
    </row>
    <row r="178" s="2" customFormat="1" ht="24.15" customHeight="1">
      <c r="A178" s="39"/>
      <c r="B178" s="40"/>
      <c r="C178" s="215" t="s">
        <v>186</v>
      </c>
      <c r="D178" s="215" t="s">
        <v>135</v>
      </c>
      <c r="E178" s="216" t="s">
        <v>230</v>
      </c>
      <c r="F178" s="217" t="s">
        <v>231</v>
      </c>
      <c r="G178" s="218" t="s">
        <v>203</v>
      </c>
      <c r="H178" s="219">
        <v>28.731999999999999</v>
      </c>
      <c r="I178" s="220"/>
      <c r="J178" s="221">
        <f>ROUND(I178*H178,2)</f>
        <v>0</v>
      </c>
      <c r="K178" s="217" t="s">
        <v>139</v>
      </c>
      <c r="L178" s="45"/>
      <c r="M178" s="222" t="s">
        <v>1</v>
      </c>
      <c r="N178" s="223" t="s">
        <v>43</v>
      </c>
      <c r="O178" s="92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6" t="s">
        <v>140</v>
      </c>
      <c r="AT178" s="226" t="s">
        <v>135</v>
      </c>
      <c r="AU178" s="226" t="s">
        <v>88</v>
      </c>
      <c r="AY178" s="18" t="s">
        <v>133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18" t="s">
        <v>86</v>
      </c>
      <c r="BK178" s="227">
        <f>ROUND(I178*H178,2)</f>
        <v>0</v>
      </c>
      <c r="BL178" s="18" t="s">
        <v>140</v>
      </c>
      <c r="BM178" s="226" t="s">
        <v>232</v>
      </c>
    </row>
    <row r="179" s="13" customFormat="1">
      <c r="A179" s="13"/>
      <c r="B179" s="228"/>
      <c r="C179" s="229"/>
      <c r="D179" s="230" t="s">
        <v>142</v>
      </c>
      <c r="E179" s="231" t="s">
        <v>1</v>
      </c>
      <c r="F179" s="232" t="s">
        <v>219</v>
      </c>
      <c r="G179" s="229"/>
      <c r="H179" s="233">
        <v>4.7999999999999998</v>
      </c>
      <c r="I179" s="234"/>
      <c r="J179" s="229"/>
      <c r="K179" s="229"/>
      <c r="L179" s="235"/>
      <c r="M179" s="236"/>
      <c r="N179" s="237"/>
      <c r="O179" s="237"/>
      <c r="P179" s="237"/>
      <c r="Q179" s="237"/>
      <c r="R179" s="237"/>
      <c r="S179" s="237"/>
      <c r="T179" s="23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9" t="s">
        <v>142</v>
      </c>
      <c r="AU179" s="239" t="s">
        <v>88</v>
      </c>
      <c r="AV179" s="13" t="s">
        <v>88</v>
      </c>
      <c r="AW179" s="13" t="s">
        <v>34</v>
      </c>
      <c r="AX179" s="13" t="s">
        <v>78</v>
      </c>
      <c r="AY179" s="239" t="s">
        <v>133</v>
      </c>
    </row>
    <row r="180" s="13" customFormat="1">
      <c r="A180" s="13"/>
      <c r="B180" s="228"/>
      <c r="C180" s="229"/>
      <c r="D180" s="230" t="s">
        <v>142</v>
      </c>
      <c r="E180" s="231" t="s">
        <v>1</v>
      </c>
      <c r="F180" s="232" t="s">
        <v>220</v>
      </c>
      <c r="G180" s="229"/>
      <c r="H180" s="233">
        <v>23.931999999999999</v>
      </c>
      <c r="I180" s="234"/>
      <c r="J180" s="229"/>
      <c r="K180" s="229"/>
      <c r="L180" s="235"/>
      <c r="M180" s="236"/>
      <c r="N180" s="237"/>
      <c r="O180" s="237"/>
      <c r="P180" s="237"/>
      <c r="Q180" s="237"/>
      <c r="R180" s="237"/>
      <c r="S180" s="237"/>
      <c r="T180" s="23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9" t="s">
        <v>142</v>
      </c>
      <c r="AU180" s="239" t="s">
        <v>88</v>
      </c>
      <c r="AV180" s="13" t="s">
        <v>88</v>
      </c>
      <c r="AW180" s="13" t="s">
        <v>34</v>
      </c>
      <c r="AX180" s="13" t="s">
        <v>78</v>
      </c>
      <c r="AY180" s="239" t="s">
        <v>133</v>
      </c>
    </row>
    <row r="181" s="14" customFormat="1">
      <c r="A181" s="14"/>
      <c r="B181" s="240"/>
      <c r="C181" s="241"/>
      <c r="D181" s="230" t="s">
        <v>142</v>
      </c>
      <c r="E181" s="242" t="s">
        <v>1</v>
      </c>
      <c r="F181" s="243" t="s">
        <v>221</v>
      </c>
      <c r="G181" s="241"/>
      <c r="H181" s="244">
        <v>28.731999999999999</v>
      </c>
      <c r="I181" s="245"/>
      <c r="J181" s="241"/>
      <c r="K181" s="241"/>
      <c r="L181" s="246"/>
      <c r="M181" s="247"/>
      <c r="N181" s="248"/>
      <c r="O181" s="248"/>
      <c r="P181" s="248"/>
      <c r="Q181" s="248"/>
      <c r="R181" s="248"/>
      <c r="S181" s="248"/>
      <c r="T181" s="24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0" t="s">
        <v>142</v>
      </c>
      <c r="AU181" s="250" t="s">
        <v>88</v>
      </c>
      <c r="AV181" s="14" t="s">
        <v>140</v>
      </c>
      <c r="AW181" s="14" t="s">
        <v>34</v>
      </c>
      <c r="AX181" s="14" t="s">
        <v>86</v>
      </c>
      <c r="AY181" s="250" t="s">
        <v>133</v>
      </c>
    </row>
    <row r="182" s="2" customFormat="1" ht="33" customHeight="1">
      <c r="A182" s="39"/>
      <c r="B182" s="40"/>
      <c r="C182" s="215" t="s">
        <v>7</v>
      </c>
      <c r="D182" s="215" t="s">
        <v>135</v>
      </c>
      <c r="E182" s="216" t="s">
        <v>233</v>
      </c>
      <c r="F182" s="217" t="s">
        <v>234</v>
      </c>
      <c r="G182" s="218" t="s">
        <v>235</v>
      </c>
      <c r="H182" s="219">
        <v>51.718000000000004</v>
      </c>
      <c r="I182" s="220"/>
      <c r="J182" s="221">
        <f>ROUND(I182*H182,2)</f>
        <v>0</v>
      </c>
      <c r="K182" s="217" t="s">
        <v>139</v>
      </c>
      <c r="L182" s="45"/>
      <c r="M182" s="222" t="s">
        <v>1</v>
      </c>
      <c r="N182" s="223" t="s">
        <v>43</v>
      </c>
      <c r="O182" s="92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26" t="s">
        <v>140</v>
      </c>
      <c r="AT182" s="226" t="s">
        <v>135</v>
      </c>
      <c r="AU182" s="226" t="s">
        <v>88</v>
      </c>
      <c r="AY182" s="18" t="s">
        <v>133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8" t="s">
        <v>86</v>
      </c>
      <c r="BK182" s="227">
        <f>ROUND(I182*H182,2)</f>
        <v>0</v>
      </c>
      <c r="BL182" s="18" t="s">
        <v>140</v>
      </c>
      <c r="BM182" s="226" t="s">
        <v>236</v>
      </c>
    </row>
    <row r="183" s="13" customFormat="1">
      <c r="A183" s="13"/>
      <c r="B183" s="228"/>
      <c r="C183" s="229"/>
      <c r="D183" s="230" t="s">
        <v>142</v>
      </c>
      <c r="E183" s="229"/>
      <c r="F183" s="232" t="s">
        <v>237</v>
      </c>
      <c r="G183" s="229"/>
      <c r="H183" s="233">
        <v>51.718000000000004</v>
      </c>
      <c r="I183" s="234"/>
      <c r="J183" s="229"/>
      <c r="K183" s="229"/>
      <c r="L183" s="235"/>
      <c r="M183" s="236"/>
      <c r="N183" s="237"/>
      <c r="O183" s="237"/>
      <c r="P183" s="237"/>
      <c r="Q183" s="237"/>
      <c r="R183" s="237"/>
      <c r="S183" s="237"/>
      <c r="T183" s="23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9" t="s">
        <v>142</v>
      </c>
      <c r="AU183" s="239" t="s">
        <v>88</v>
      </c>
      <c r="AV183" s="13" t="s">
        <v>88</v>
      </c>
      <c r="AW183" s="13" t="s">
        <v>4</v>
      </c>
      <c r="AX183" s="13" t="s">
        <v>86</v>
      </c>
      <c r="AY183" s="239" t="s">
        <v>133</v>
      </c>
    </row>
    <row r="184" s="2" customFormat="1" ht="16.5" customHeight="1">
      <c r="A184" s="39"/>
      <c r="B184" s="40"/>
      <c r="C184" s="215" t="s">
        <v>238</v>
      </c>
      <c r="D184" s="215" t="s">
        <v>135</v>
      </c>
      <c r="E184" s="216" t="s">
        <v>239</v>
      </c>
      <c r="F184" s="217" t="s">
        <v>240</v>
      </c>
      <c r="G184" s="218" t="s">
        <v>203</v>
      </c>
      <c r="H184" s="219">
        <v>28.731999999999999</v>
      </c>
      <c r="I184" s="220"/>
      <c r="J184" s="221">
        <f>ROUND(I184*H184,2)</f>
        <v>0</v>
      </c>
      <c r="K184" s="217" t="s">
        <v>139</v>
      </c>
      <c r="L184" s="45"/>
      <c r="M184" s="222" t="s">
        <v>1</v>
      </c>
      <c r="N184" s="223" t="s">
        <v>43</v>
      </c>
      <c r="O184" s="92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6" t="s">
        <v>140</v>
      </c>
      <c r="AT184" s="226" t="s">
        <v>135</v>
      </c>
      <c r="AU184" s="226" t="s">
        <v>88</v>
      </c>
      <c r="AY184" s="18" t="s">
        <v>133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8" t="s">
        <v>86</v>
      </c>
      <c r="BK184" s="227">
        <f>ROUND(I184*H184,2)</f>
        <v>0</v>
      </c>
      <c r="BL184" s="18" t="s">
        <v>140</v>
      </c>
      <c r="BM184" s="226" t="s">
        <v>241</v>
      </c>
    </row>
    <row r="185" s="15" customFormat="1">
      <c r="A185" s="15"/>
      <c r="B185" s="251"/>
      <c r="C185" s="252"/>
      <c r="D185" s="230" t="s">
        <v>142</v>
      </c>
      <c r="E185" s="253" t="s">
        <v>1</v>
      </c>
      <c r="F185" s="254" t="s">
        <v>242</v>
      </c>
      <c r="G185" s="252"/>
      <c r="H185" s="253" t="s">
        <v>1</v>
      </c>
      <c r="I185" s="255"/>
      <c r="J185" s="252"/>
      <c r="K185" s="252"/>
      <c r="L185" s="256"/>
      <c r="M185" s="257"/>
      <c r="N185" s="258"/>
      <c r="O185" s="258"/>
      <c r="P185" s="258"/>
      <c r="Q185" s="258"/>
      <c r="R185" s="258"/>
      <c r="S185" s="258"/>
      <c r="T185" s="259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0" t="s">
        <v>142</v>
      </c>
      <c r="AU185" s="260" t="s">
        <v>88</v>
      </c>
      <c r="AV185" s="15" t="s">
        <v>86</v>
      </c>
      <c r="AW185" s="15" t="s">
        <v>34</v>
      </c>
      <c r="AX185" s="15" t="s">
        <v>78</v>
      </c>
      <c r="AY185" s="260" t="s">
        <v>133</v>
      </c>
    </row>
    <row r="186" s="13" customFormat="1">
      <c r="A186" s="13"/>
      <c r="B186" s="228"/>
      <c r="C186" s="229"/>
      <c r="D186" s="230" t="s">
        <v>142</v>
      </c>
      <c r="E186" s="231" t="s">
        <v>1</v>
      </c>
      <c r="F186" s="232" t="s">
        <v>243</v>
      </c>
      <c r="G186" s="229"/>
      <c r="H186" s="233">
        <v>28.731999999999999</v>
      </c>
      <c r="I186" s="234"/>
      <c r="J186" s="229"/>
      <c r="K186" s="229"/>
      <c r="L186" s="235"/>
      <c r="M186" s="236"/>
      <c r="N186" s="237"/>
      <c r="O186" s="237"/>
      <c r="P186" s="237"/>
      <c r="Q186" s="237"/>
      <c r="R186" s="237"/>
      <c r="S186" s="237"/>
      <c r="T186" s="23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9" t="s">
        <v>142</v>
      </c>
      <c r="AU186" s="239" t="s">
        <v>88</v>
      </c>
      <c r="AV186" s="13" t="s">
        <v>88</v>
      </c>
      <c r="AW186" s="13" t="s">
        <v>34</v>
      </c>
      <c r="AX186" s="13" t="s">
        <v>78</v>
      </c>
      <c r="AY186" s="239" t="s">
        <v>133</v>
      </c>
    </row>
    <row r="187" s="16" customFormat="1">
      <c r="A187" s="16"/>
      <c r="B187" s="261"/>
      <c r="C187" s="262"/>
      <c r="D187" s="230" t="s">
        <v>142</v>
      </c>
      <c r="E187" s="263" t="s">
        <v>1</v>
      </c>
      <c r="F187" s="264" t="s">
        <v>244</v>
      </c>
      <c r="G187" s="262"/>
      <c r="H187" s="265">
        <v>28.731999999999999</v>
      </c>
      <c r="I187" s="266"/>
      <c r="J187" s="262"/>
      <c r="K187" s="262"/>
      <c r="L187" s="267"/>
      <c r="M187" s="268"/>
      <c r="N187" s="269"/>
      <c r="O187" s="269"/>
      <c r="P187" s="269"/>
      <c r="Q187" s="269"/>
      <c r="R187" s="269"/>
      <c r="S187" s="269"/>
      <c r="T187" s="270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71" t="s">
        <v>142</v>
      </c>
      <c r="AU187" s="271" t="s">
        <v>88</v>
      </c>
      <c r="AV187" s="16" t="s">
        <v>148</v>
      </c>
      <c r="AW187" s="16" t="s">
        <v>34</v>
      </c>
      <c r="AX187" s="16" t="s">
        <v>78</v>
      </c>
      <c r="AY187" s="271" t="s">
        <v>133</v>
      </c>
    </row>
    <row r="188" s="14" customFormat="1">
      <c r="A188" s="14"/>
      <c r="B188" s="240"/>
      <c r="C188" s="241"/>
      <c r="D188" s="230" t="s">
        <v>142</v>
      </c>
      <c r="E188" s="242" t="s">
        <v>1</v>
      </c>
      <c r="F188" s="243" t="s">
        <v>221</v>
      </c>
      <c r="G188" s="241"/>
      <c r="H188" s="244">
        <v>28.731999999999999</v>
      </c>
      <c r="I188" s="245"/>
      <c r="J188" s="241"/>
      <c r="K188" s="241"/>
      <c r="L188" s="246"/>
      <c r="M188" s="247"/>
      <c r="N188" s="248"/>
      <c r="O188" s="248"/>
      <c r="P188" s="248"/>
      <c r="Q188" s="248"/>
      <c r="R188" s="248"/>
      <c r="S188" s="248"/>
      <c r="T188" s="24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0" t="s">
        <v>142</v>
      </c>
      <c r="AU188" s="250" t="s">
        <v>88</v>
      </c>
      <c r="AV188" s="14" t="s">
        <v>140</v>
      </c>
      <c r="AW188" s="14" t="s">
        <v>34</v>
      </c>
      <c r="AX188" s="14" t="s">
        <v>86</v>
      </c>
      <c r="AY188" s="250" t="s">
        <v>133</v>
      </c>
    </row>
    <row r="189" s="2" customFormat="1" ht="24.15" customHeight="1">
      <c r="A189" s="39"/>
      <c r="B189" s="40"/>
      <c r="C189" s="215" t="s">
        <v>245</v>
      </c>
      <c r="D189" s="215" t="s">
        <v>135</v>
      </c>
      <c r="E189" s="216" t="s">
        <v>246</v>
      </c>
      <c r="F189" s="217" t="s">
        <v>247</v>
      </c>
      <c r="G189" s="218" t="s">
        <v>203</v>
      </c>
      <c r="H189" s="219">
        <v>3.4990000000000001</v>
      </c>
      <c r="I189" s="220"/>
      <c r="J189" s="221">
        <f>ROUND(I189*H189,2)</f>
        <v>0</v>
      </c>
      <c r="K189" s="217" t="s">
        <v>139</v>
      </c>
      <c r="L189" s="45"/>
      <c r="M189" s="222" t="s">
        <v>1</v>
      </c>
      <c r="N189" s="223" t="s">
        <v>43</v>
      </c>
      <c r="O189" s="92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6" t="s">
        <v>140</v>
      </c>
      <c r="AT189" s="226" t="s">
        <v>135</v>
      </c>
      <c r="AU189" s="226" t="s">
        <v>88</v>
      </c>
      <c r="AY189" s="18" t="s">
        <v>133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8" t="s">
        <v>86</v>
      </c>
      <c r="BK189" s="227">
        <f>ROUND(I189*H189,2)</f>
        <v>0</v>
      </c>
      <c r="BL189" s="18" t="s">
        <v>140</v>
      </c>
      <c r="BM189" s="226" t="s">
        <v>248</v>
      </c>
    </row>
    <row r="190" s="13" customFormat="1">
      <c r="A190" s="13"/>
      <c r="B190" s="228"/>
      <c r="C190" s="229"/>
      <c r="D190" s="230" t="s">
        <v>142</v>
      </c>
      <c r="E190" s="231" t="s">
        <v>1</v>
      </c>
      <c r="F190" s="232" t="s">
        <v>249</v>
      </c>
      <c r="G190" s="229"/>
      <c r="H190" s="233">
        <v>3.4990000000000001</v>
      </c>
      <c r="I190" s="234"/>
      <c r="J190" s="229"/>
      <c r="K190" s="229"/>
      <c r="L190" s="235"/>
      <c r="M190" s="236"/>
      <c r="N190" s="237"/>
      <c r="O190" s="237"/>
      <c r="P190" s="237"/>
      <c r="Q190" s="237"/>
      <c r="R190" s="237"/>
      <c r="S190" s="237"/>
      <c r="T190" s="23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9" t="s">
        <v>142</v>
      </c>
      <c r="AU190" s="239" t="s">
        <v>88</v>
      </c>
      <c r="AV190" s="13" t="s">
        <v>88</v>
      </c>
      <c r="AW190" s="13" t="s">
        <v>34</v>
      </c>
      <c r="AX190" s="13" t="s">
        <v>86</v>
      </c>
      <c r="AY190" s="239" t="s">
        <v>133</v>
      </c>
    </row>
    <row r="191" s="2" customFormat="1" ht="16.5" customHeight="1">
      <c r="A191" s="39"/>
      <c r="B191" s="40"/>
      <c r="C191" s="272" t="s">
        <v>250</v>
      </c>
      <c r="D191" s="272" t="s">
        <v>251</v>
      </c>
      <c r="E191" s="273" t="s">
        <v>252</v>
      </c>
      <c r="F191" s="274" t="s">
        <v>253</v>
      </c>
      <c r="G191" s="275" t="s">
        <v>235</v>
      </c>
      <c r="H191" s="276">
        <v>6.298</v>
      </c>
      <c r="I191" s="277"/>
      <c r="J191" s="278">
        <f>ROUND(I191*H191,2)</f>
        <v>0</v>
      </c>
      <c r="K191" s="274" t="s">
        <v>139</v>
      </c>
      <c r="L191" s="279"/>
      <c r="M191" s="280" t="s">
        <v>1</v>
      </c>
      <c r="N191" s="281" t="s">
        <v>43</v>
      </c>
      <c r="O191" s="92"/>
      <c r="P191" s="224">
        <f>O191*H191</f>
        <v>0</v>
      </c>
      <c r="Q191" s="224">
        <v>1</v>
      </c>
      <c r="R191" s="224">
        <f>Q191*H191</f>
        <v>6.298</v>
      </c>
      <c r="S191" s="224">
        <v>0</v>
      </c>
      <c r="T191" s="225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6" t="s">
        <v>171</v>
      </c>
      <c r="AT191" s="226" t="s">
        <v>251</v>
      </c>
      <c r="AU191" s="226" t="s">
        <v>88</v>
      </c>
      <c r="AY191" s="18" t="s">
        <v>133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8" t="s">
        <v>86</v>
      </c>
      <c r="BK191" s="227">
        <f>ROUND(I191*H191,2)</f>
        <v>0</v>
      </c>
      <c r="BL191" s="18" t="s">
        <v>140</v>
      </c>
      <c r="BM191" s="226" t="s">
        <v>254</v>
      </c>
    </row>
    <row r="192" s="13" customFormat="1">
      <c r="A192" s="13"/>
      <c r="B192" s="228"/>
      <c r="C192" s="229"/>
      <c r="D192" s="230" t="s">
        <v>142</v>
      </c>
      <c r="E192" s="231" t="s">
        <v>1</v>
      </c>
      <c r="F192" s="232" t="s">
        <v>255</v>
      </c>
      <c r="G192" s="229"/>
      <c r="H192" s="233">
        <v>6.298</v>
      </c>
      <c r="I192" s="234"/>
      <c r="J192" s="229"/>
      <c r="K192" s="229"/>
      <c r="L192" s="235"/>
      <c r="M192" s="236"/>
      <c r="N192" s="237"/>
      <c r="O192" s="237"/>
      <c r="P192" s="237"/>
      <c r="Q192" s="237"/>
      <c r="R192" s="237"/>
      <c r="S192" s="237"/>
      <c r="T192" s="23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9" t="s">
        <v>142</v>
      </c>
      <c r="AU192" s="239" t="s">
        <v>88</v>
      </c>
      <c r="AV192" s="13" t="s">
        <v>88</v>
      </c>
      <c r="AW192" s="13" t="s">
        <v>34</v>
      </c>
      <c r="AX192" s="13" t="s">
        <v>86</v>
      </c>
      <c r="AY192" s="239" t="s">
        <v>133</v>
      </c>
    </row>
    <row r="193" s="2" customFormat="1" ht="24.15" customHeight="1">
      <c r="A193" s="39"/>
      <c r="B193" s="40"/>
      <c r="C193" s="215" t="s">
        <v>256</v>
      </c>
      <c r="D193" s="215" t="s">
        <v>135</v>
      </c>
      <c r="E193" s="216" t="s">
        <v>257</v>
      </c>
      <c r="F193" s="217" t="s">
        <v>258</v>
      </c>
      <c r="G193" s="218" t="s">
        <v>203</v>
      </c>
      <c r="H193" s="219">
        <v>10.882</v>
      </c>
      <c r="I193" s="220"/>
      <c r="J193" s="221">
        <f>ROUND(I193*H193,2)</f>
        <v>0</v>
      </c>
      <c r="K193" s="217" t="s">
        <v>139</v>
      </c>
      <c r="L193" s="45"/>
      <c r="M193" s="222" t="s">
        <v>1</v>
      </c>
      <c r="N193" s="223" t="s">
        <v>43</v>
      </c>
      <c r="O193" s="92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6" t="s">
        <v>140</v>
      </c>
      <c r="AT193" s="226" t="s">
        <v>135</v>
      </c>
      <c r="AU193" s="226" t="s">
        <v>88</v>
      </c>
      <c r="AY193" s="18" t="s">
        <v>133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8" t="s">
        <v>86</v>
      </c>
      <c r="BK193" s="227">
        <f>ROUND(I193*H193,2)</f>
        <v>0</v>
      </c>
      <c r="BL193" s="18" t="s">
        <v>140</v>
      </c>
      <c r="BM193" s="226" t="s">
        <v>259</v>
      </c>
    </row>
    <row r="194" s="13" customFormat="1">
      <c r="A194" s="13"/>
      <c r="B194" s="228"/>
      <c r="C194" s="229"/>
      <c r="D194" s="230" t="s">
        <v>142</v>
      </c>
      <c r="E194" s="231" t="s">
        <v>1</v>
      </c>
      <c r="F194" s="232" t="s">
        <v>214</v>
      </c>
      <c r="G194" s="229"/>
      <c r="H194" s="233">
        <v>13.779999999999999</v>
      </c>
      <c r="I194" s="234"/>
      <c r="J194" s="229"/>
      <c r="K194" s="229"/>
      <c r="L194" s="235"/>
      <c r="M194" s="236"/>
      <c r="N194" s="237"/>
      <c r="O194" s="237"/>
      <c r="P194" s="237"/>
      <c r="Q194" s="237"/>
      <c r="R194" s="237"/>
      <c r="S194" s="237"/>
      <c r="T194" s="23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9" t="s">
        <v>142</v>
      </c>
      <c r="AU194" s="239" t="s">
        <v>88</v>
      </c>
      <c r="AV194" s="13" t="s">
        <v>88</v>
      </c>
      <c r="AW194" s="13" t="s">
        <v>34</v>
      </c>
      <c r="AX194" s="13" t="s">
        <v>78</v>
      </c>
      <c r="AY194" s="239" t="s">
        <v>133</v>
      </c>
    </row>
    <row r="195" s="13" customFormat="1">
      <c r="A195" s="13"/>
      <c r="B195" s="228"/>
      <c r="C195" s="229"/>
      <c r="D195" s="230" t="s">
        <v>142</v>
      </c>
      <c r="E195" s="231" t="s">
        <v>1</v>
      </c>
      <c r="F195" s="232" t="s">
        <v>260</v>
      </c>
      <c r="G195" s="229"/>
      <c r="H195" s="233">
        <v>-0.48599999999999999</v>
      </c>
      <c r="I195" s="234"/>
      <c r="J195" s="229"/>
      <c r="K195" s="229"/>
      <c r="L195" s="235"/>
      <c r="M195" s="236"/>
      <c r="N195" s="237"/>
      <c r="O195" s="237"/>
      <c r="P195" s="237"/>
      <c r="Q195" s="237"/>
      <c r="R195" s="237"/>
      <c r="S195" s="237"/>
      <c r="T195" s="23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9" t="s">
        <v>142</v>
      </c>
      <c r="AU195" s="239" t="s">
        <v>88</v>
      </c>
      <c r="AV195" s="13" t="s">
        <v>88</v>
      </c>
      <c r="AW195" s="13" t="s">
        <v>34</v>
      </c>
      <c r="AX195" s="13" t="s">
        <v>78</v>
      </c>
      <c r="AY195" s="239" t="s">
        <v>133</v>
      </c>
    </row>
    <row r="196" s="13" customFormat="1">
      <c r="A196" s="13"/>
      <c r="B196" s="228"/>
      <c r="C196" s="229"/>
      <c r="D196" s="230" t="s">
        <v>142</v>
      </c>
      <c r="E196" s="231" t="s">
        <v>1</v>
      </c>
      <c r="F196" s="232" t="s">
        <v>261</v>
      </c>
      <c r="G196" s="229"/>
      <c r="H196" s="233">
        <v>-2.4119999999999999</v>
      </c>
      <c r="I196" s="234"/>
      <c r="J196" s="229"/>
      <c r="K196" s="229"/>
      <c r="L196" s="235"/>
      <c r="M196" s="236"/>
      <c r="N196" s="237"/>
      <c r="O196" s="237"/>
      <c r="P196" s="237"/>
      <c r="Q196" s="237"/>
      <c r="R196" s="237"/>
      <c r="S196" s="237"/>
      <c r="T196" s="23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9" t="s">
        <v>142</v>
      </c>
      <c r="AU196" s="239" t="s">
        <v>88</v>
      </c>
      <c r="AV196" s="13" t="s">
        <v>88</v>
      </c>
      <c r="AW196" s="13" t="s">
        <v>34</v>
      </c>
      <c r="AX196" s="13" t="s">
        <v>78</v>
      </c>
      <c r="AY196" s="239" t="s">
        <v>133</v>
      </c>
    </row>
    <row r="197" s="14" customFormat="1">
      <c r="A197" s="14"/>
      <c r="B197" s="240"/>
      <c r="C197" s="241"/>
      <c r="D197" s="230" t="s">
        <v>142</v>
      </c>
      <c r="E197" s="242" t="s">
        <v>1</v>
      </c>
      <c r="F197" s="243" t="s">
        <v>221</v>
      </c>
      <c r="G197" s="241"/>
      <c r="H197" s="244">
        <v>10.881999999999998</v>
      </c>
      <c r="I197" s="245"/>
      <c r="J197" s="241"/>
      <c r="K197" s="241"/>
      <c r="L197" s="246"/>
      <c r="M197" s="247"/>
      <c r="N197" s="248"/>
      <c r="O197" s="248"/>
      <c r="P197" s="248"/>
      <c r="Q197" s="248"/>
      <c r="R197" s="248"/>
      <c r="S197" s="248"/>
      <c r="T197" s="24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0" t="s">
        <v>142</v>
      </c>
      <c r="AU197" s="250" t="s">
        <v>88</v>
      </c>
      <c r="AV197" s="14" t="s">
        <v>140</v>
      </c>
      <c r="AW197" s="14" t="s">
        <v>34</v>
      </c>
      <c r="AX197" s="14" t="s">
        <v>86</v>
      </c>
      <c r="AY197" s="250" t="s">
        <v>133</v>
      </c>
    </row>
    <row r="198" s="2" customFormat="1" ht="16.5" customHeight="1">
      <c r="A198" s="39"/>
      <c r="B198" s="40"/>
      <c r="C198" s="272" t="s">
        <v>262</v>
      </c>
      <c r="D198" s="272" t="s">
        <v>251</v>
      </c>
      <c r="E198" s="273" t="s">
        <v>263</v>
      </c>
      <c r="F198" s="274" t="s">
        <v>264</v>
      </c>
      <c r="G198" s="275" t="s">
        <v>235</v>
      </c>
      <c r="H198" s="276">
        <v>19.588000000000001</v>
      </c>
      <c r="I198" s="277"/>
      <c r="J198" s="278">
        <f>ROUND(I198*H198,2)</f>
        <v>0</v>
      </c>
      <c r="K198" s="274" t="s">
        <v>139</v>
      </c>
      <c r="L198" s="279"/>
      <c r="M198" s="280" t="s">
        <v>1</v>
      </c>
      <c r="N198" s="281" t="s">
        <v>43</v>
      </c>
      <c r="O198" s="92"/>
      <c r="P198" s="224">
        <f>O198*H198</f>
        <v>0</v>
      </c>
      <c r="Q198" s="224">
        <v>1</v>
      </c>
      <c r="R198" s="224">
        <f>Q198*H198</f>
        <v>19.588000000000001</v>
      </c>
      <c r="S198" s="224">
        <v>0</v>
      </c>
      <c r="T198" s="225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6" t="s">
        <v>171</v>
      </c>
      <c r="AT198" s="226" t="s">
        <v>251</v>
      </c>
      <c r="AU198" s="226" t="s">
        <v>88</v>
      </c>
      <c r="AY198" s="18" t="s">
        <v>133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18" t="s">
        <v>86</v>
      </c>
      <c r="BK198" s="227">
        <f>ROUND(I198*H198,2)</f>
        <v>0</v>
      </c>
      <c r="BL198" s="18" t="s">
        <v>140</v>
      </c>
      <c r="BM198" s="226" t="s">
        <v>265</v>
      </c>
    </row>
    <row r="199" s="13" customFormat="1">
      <c r="A199" s="13"/>
      <c r="B199" s="228"/>
      <c r="C199" s="229"/>
      <c r="D199" s="230" t="s">
        <v>142</v>
      </c>
      <c r="E199" s="231" t="s">
        <v>1</v>
      </c>
      <c r="F199" s="232" t="s">
        <v>266</v>
      </c>
      <c r="G199" s="229"/>
      <c r="H199" s="233">
        <v>19.588000000000001</v>
      </c>
      <c r="I199" s="234"/>
      <c r="J199" s="229"/>
      <c r="K199" s="229"/>
      <c r="L199" s="235"/>
      <c r="M199" s="236"/>
      <c r="N199" s="237"/>
      <c r="O199" s="237"/>
      <c r="P199" s="237"/>
      <c r="Q199" s="237"/>
      <c r="R199" s="237"/>
      <c r="S199" s="237"/>
      <c r="T199" s="23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9" t="s">
        <v>142</v>
      </c>
      <c r="AU199" s="239" t="s">
        <v>88</v>
      </c>
      <c r="AV199" s="13" t="s">
        <v>88</v>
      </c>
      <c r="AW199" s="13" t="s">
        <v>34</v>
      </c>
      <c r="AX199" s="13" t="s">
        <v>86</v>
      </c>
      <c r="AY199" s="239" t="s">
        <v>133</v>
      </c>
    </row>
    <row r="200" s="2" customFormat="1" ht="33" customHeight="1">
      <c r="A200" s="39"/>
      <c r="B200" s="40"/>
      <c r="C200" s="215" t="s">
        <v>267</v>
      </c>
      <c r="D200" s="215" t="s">
        <v>135</v>
      </c>
      <c r="E200" s="216" t="s">
        <v>268</v>
      </c>
      <c r="F200" s="217" t="s">
        <v>269</v>
      </c>
      <c r="G200" s="218" t="s">
        <v>138</v>
      </c>
      <c r="H200" s="219">
        <v>282.49599999999998</v>
      </c>
      <c r="I200" s="220"/>
      <c r="J200" s="221">
        <f>ROUND(I200*H200,2)</f>
        <v>0</v>
      </c>
      <c r="K200" s="217" t="s">
        <v>139</v>
      </c>
      <c r="L200" s="45"/>
      <c r="M200" s="222" t="s">
        <v>1</v>
      </c>
      <c r="N200" s="223" t="s">
        <v>43</v>
      </c>
      <c r="O200" s="92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6" t="s">
        <v>140</v>
      </c>
      <c r="AT200" s="226" t="s">
        <v>135</v>
      </c>
      <c r="AU200" s="226" t="s">
        <v>88</v>
      </c>
      <c r="AY200" s="18" t="s">
        <v>133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18" t="s">
        <v>86</v>
      </c>
      <c r="BK200" s="227">
        <f>ROUND(I200*H200,2)</f>
        <v>0</v>
      </c>
      <c r="BL200" s="18" t="s">
        <v>140</v>
      </c>
      <c r="BM200" s="226" t="s">
        <v>270</v>
      </c>
    </row>
    <row r="201" s="13" customFormat="1">
      <c r="A201" s="13"/>
      <c r="B201" s="228"/>
      <c r="C201" s="229"/>
      <c r="D201" s="230" t="s">
        <v>142</v>
      </c>
      <c r="E201" s="231" t="s">
        <v>1</v>
      </c>
      <c r="F201" s="232" t="s">
        <v>271</v>
      </c>
      <c r="G201" s="229"/>
      <c r="H201" s="233">
        <v>564.97500000000002</v>
      </c>
      <c r="I201" s="234"/>
      <c r="J201" s="229"/>
      <c r="K201" s="229"/>
      <c r="L201" s="235"/>
      <c r="M201" s="236"/>
      <c r="N201" s="237"/>
      <c r="O201" s="237"/>
      <c r="P201" s="237"/>
      <c r="Q201" s="237"/>
      <c r="R201" s="237"/>
      <c r="S201" s="237"/>
      <c r="T201" s="23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9" t="s">
        <v>142</v>
      </c>
      <c r="AU201" s="239" t="s">
        <v>88</v>
      </c>
      <c r="AV201" s="13" t="s">
        <v>88</v>
      </c>
      <c r="AW201" s="13" t="s">
        <v>34</v>
      </c>
      <c r="AX201" s="13" t="s">
        <v>78</v>
      </c>
      <c r="AY201" s="239" t="s">
        <v>133</v>
      </c>
    </row>
    <row r="202" s="13" customFormat="1">
      <c r="A202" s="13"/>
      <c r="B202" s="228"/>
      <c r="C202" s="229"/>
      <c r="D202" s="230" t="s">
        <v>142</v>
      </c>
      <c r="E202" s="231" t="s">
        <v>1</v>
      </c>
      <c r="F202" s="232" t="s">
        <v>272</v>
      </c>
      <c r="G202" s="229"/>
      <c r="H202" s="233">
        <v>-281.47899999999998</v>
      </c>
      <c r="I202" s="234"/>
      <c r="J202" s="229"/>
      <c r="K202" s="229"/>
      <c r="L202" s="235"/>
      <c r="M202" s="236"/>
      <c r="N202" s="237"/>
      <c r="O202" s="237"/>
      <c r="P202" s="237"/>
      <c r="Q202" s="237"/>
      <c r="R202" s="237"/>
      <c r="S202" s="237"/>
      <c r="T202" s="23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9" t="s">
        <v>142</v>
      </c>
      <c r="AU202" s="239" t="s">
        <v>88</v>
      </c>
      <c r="AV202" s="13" t="s">
        <v>88</v>
      </c>
      <c r="AW202" s="13" t="s">
        <v>34</v>
      </c>
      <c r="AX202" s="13" t="s">
        <v>78</v>
      </c>
      <c r="AY202" s="239" t="s">
        <v>133</v>
      </c>
    </row>
    <row r="203" s="13" customFormat="1">
      <c r="A203" s="13"/>
      <c r="B203" s="228"/>
      <c r="C203" s="229"/>
      <c r="D203" s="230" t="s">
        <v>142</v>
      </c>
      <c r="E203" s="231" t="s">
        <v>1</v>
      </c>
      <c r="F203" s="232" t="s">
        <v>96</v>
      </c>
      <c r="G203" s="229"/>
      <c r="H203" s="233">
        <v>-1</v>
      </c>
      <c r="I203" s="234"/>
      <c r="J203" s="229"/>
      <c r="K203" s="229"/>
      <c r="L203" s="235"/>
      <c r="M203" s="236"/>
      <c r="N203" s="237"/>
      <c r="O203" s="237"/>
      <c r="P203" s="237"/>
      <c r="Q203" s="237"/>
      <c r="R203" s="237"/>
      <c r="S203" s="237"/>
      <c r="T203" s="23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9" t="s">
        <v>142</v>
      </c>
      <c r="AU203" s="239" t="s">
        <v>88</v>
      </c>
      <c r="AV203" s="13" t="s">
        <v>88</v>
      </c>
      <c r="AW203" s="13" t="s">
        <v>34</v>
      </c>
      <c r="AX203" s="13" t="s">
        <v>78</v>
      </c>
      <c r="AY203" s="239" t="s">
        <v>133</v>
      </c>
    </row>
    <row r="204" s="14" customFormat="1">
      <c r="A204" s="14"/>
      <c r="B204" s="240"/>
      <c r="C204" s="241"/>
      <c r="D204" s="230" t="s">
        <v>142</v>
      </c>
      <c r="E204" s="242" t="s">
        <v>1</v>
      </c>
      <c r="F204" s="243" t="s">
        <v>221</v>
      </c>
      <c r="G204" s="241"/>
      <c r="H204" s="244">
        <v>282.49600000000004</v>
      </c>
      <c r="I204" s="245"/>
      <c r="J204" s="241"/>
      <c r="K204" s="241"/>
      <c r="L204" s="246"/>
      <c r="M204" s="247"/>
      <c r="N204" s="248"/>
      <c r="O204" s="248"/>
      <c r="P204" s="248"/>
      <c r="Q204" s="248"/>
      <c r="R204" s="248"/>
      <c r="S204" s="248"/>
      <c r="T204" s="24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0" t="s">
        <v>142</v>
      </c>
      <c r="AU204" s="250" t="s">
        <v>88</v>
      </c>
      <c r="AV204" s="14" t="s">
        <v>140</v>
      </c>
      <c r="AW204" s="14" t="s">
        <v>34</v>
      </c>
      <c r="AX204" s="14" t="s">
        <v>86</v>
      </c>
      <c r="AY204" s="250" t="s">
        <v>133</v>
      </c>
    </row>
    <row r="205" s="2" customFormat="1" ht="16.5" customHeight="1">
      <c r="A205" s="39"/>
      <c r="B205" s="40"/>
      <c r="C205" s="272" t="s">
        <v>273</v>
      </c>
      <c r="D205" s="272" t="s">
        <v>251</v>
      </c>
      <c r="E205" s="273" t="s">
        <v>274</v>
      </c>
      <c r="F205" s="274" t="s">
        <v>275</v>
      </c>
      <c r="G205" s="275" t="s">
        <v>235</v>
      </c>
      <c r="H205" s="276">
        <v>90.399000000000001</v>
      </c>
      <c r="I205" s="277"/>
      <c r="J205" s="278">
        <f>ROUND(I205*H205,2)</f>
        <v>0</v>
      </c>
      <c r="K205" s="274" t="s">
        <v>139</v>
      </c>
      <c r="L205" s="279"/>
      <c r="M205" s="280" t="s">
        <v>1</v>
      </c>
      <c r="N205" s="281" t="s">
        <v>43</v>
      </c>
      <c r="O205" s="92"/>
      <c r="P205" s="224">
        <f>O205*H205</f>
        <v>0</v>
      </c>
      <c r="Q205" s="224">
        <v>1</v>
      </c>
      <c r="R205" s="224">
        <f>Q205*H205</f>
        <v>90.399000000000001</v>
      </c>
      <c r="S205" s="224">
        <v>0</v>
      </c>
      <c r="T205" s="225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6" t="s">
        <v>171</v>
      </c>
      <c r="AT205" s="226" t="s">
        <v>251</v>
      </c>
      <c r="AU205" s="226" t="s">
        <v>88</v>
      </c>
      <c r="AY205" s="18" t="s">
        <v>133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8" t="s">
        <v>86</v>
      </c>
      <c r="BK205" s="227">
        <f>ROUND(I205*H205,2)</f>
        <v>0</v>
      </c>
      <c r="BL205" s="18" t="s">
        <v>140</v>
      </c>
      <c r="BM205" s="226" t="s">
        <v>276</v>
      </c>
    </row>
    <row r="206" s="13" customFormat="1">
      <c r="A206" s="13"/>
      <c r="B206" s="228"/>
      <c r="C206" s="229"/>
      <c r="D206" s="230" t="s">
        <v>142</v>
      </c>
      <c r="E206" s="231" t="s">
        <v>1</v>
      </c>
      <c r="F206" s="232" t="s">
        <v>277</v>
      </c>
      <c r="G206" s="229"/>
      <c r="H206" s="233">
        <v>90.399000000000001</v>
      </c>
      <c r="I206" s="234"/>
      <c r="J206" s="229"/>
      <c r="K206" s="229"/>
      <c r="L206" s="235"/>
      <c r="M206" s="236"/>
      <c r="N206" s="237"/>
      <c r="O206" s="237"/>
      <c r="P206" s="237"/>
      <c r="Q206" s="237"/>
      <c r="R206" s="237"/>
      <c r="S206" s="237"/>
      <c r="T206" s="23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9" t="s">
        <v>142</v>
      </c>
      <c r="AU206" s="239" t="s">
        <v>88</v>
      </c>
      <c r="AV206" s="13" t="s">
        <v>88</v>
      </c>
      <c r="AW206" s="13" t="s">
        <v>34</v>
      </c>
      <c r="AX206" s="13" t="s">
        <v>86</v>
      </c>
      <c r="AY206" s="239" t="s">
        <v>133</v>
      </c>
    </row>
    <row r="207" s="2" customFormat="1" ht="24.15" customHeight="1">
      <c r="A207" s="39"/>
      <c r="B207" s="40"/>
      <c r="C207" s="215" t="s">
        <v>278</v>
      </c>
      <c r="D207" s="215" t="s">
        <v>135</v>
      </c>
      <c r="E207" s="216" t="s">
        <v>279</v>
      </c>
      <c r="F207" s="217" t="s">
        <v>280</v>
      </c>
      <c r="G207" s="218" t="s">
        <v>138</v>
      </c>
      <c r="H207" s="219">
        <v>382.49599999999998</v>
      </c>
      <c r="I207" s="220"/>
      <c r="J207" s="221">
        <f>ROUND(I207*H207,2)</f>
        <v>0</v>
      </c>
      <c r="K207" s="217" t="s">
        <v>139</v>
      </c>
      <c r="L207" s="45"/>
      <c r="M207" s="222" t="s">
        <v>1</v>
      </c>
      <c r="N207" s="223" t="s">
        <v>43</v>
      </c>
      <c r="O207" s="92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6" t="s">
        <v>140</v>
      </c>
      <c r="AT207" s="226" t="s">
        <v>135</v>
      </c>
      <c r="AU207" s="226" t="s">
        <v>88</v>
      </c>
      <c r="AY207" s="18" t="s">
        <v>133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18" t="s">
        <v>86</v>
      </c>
      <c r="BK207" s="227">
        <f>ROUND(I207*H207,2)</f>
        <v>0</v>
      </c>
      <c r="BL207" s="18" t="s">
        <v>140</v>
      </c>
      <c r="BM207" s="226" t="s">
        <v>281</v>
      </c>
    </row>
    <row r="208" s="13" customFormat="1">
      <c r="A208" s="13"/>
      <c r="B208" s="228"/>
      <c r="C208" s="229"/>
      <c r="D208" s="230" t="s">
        <v>142</v>
      </c>
      <c r="E208" s="231" t="s">
        <v>1</v>
      </c>
      <c r="F208" s="232" t="s">
        <v>282</v>
      </c>
      <c r="G208" s="229"/>
      <c r="H208" s="233">
        <v>382.49599999999998</v>
      </c>
      <c r="I208" s="234"/>
      <c r="J208" s="229"/>
      <c r="K208" s="229"/>
      <c r="L208" s="235"/>
      <c r="M208" s="236"/>
      <c r="N208" s="237"/>
      <c r="O208" s="237"/>
      <c r="P208" s="237"/>
      <c r="Q208" s="237"/>
      <c r="R208" s="237"/>
      <c r="S208" s="237"/>
      <c r="T208" s="23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9" t="s">
        <v>142</v>
      </c>
      <c r="AU208" s="239" t="s">
        <v>88</v>
      </c>
      <c r="AV208" s="13" t="s">
        <v>88</v>
      </c>
      <c r="AW208" s="13" t="s">
        <v>34</v>
      </c>
      <c r="AX208" s="13" t="s">
        <v>86</v>
      </c>
      <c r="AY208" s="239" t="s">
        <v>133</v>
      </c>
    </row>
    <row r="209" s="2" customFormat="1" ht="16.5" customHeight="1">
      <c r="A209" s="39"/>
      <c r="B209" s="40"/>
      <c r="C209" s="272" t="s">
        <v>283</v>
      </c>
      <c r="D209" s="272" t="s">
        <v>251</v>
      </c>
      <c r="E209" s="273" t="s">
        <v>284</v>
      </c>
      <c r="F209" s="274" t="s">
        <v>285</v>
      </c>
      <c r="G209" s="275" t="s">
        <v>286</v>
      </c>
      <c r="H209" s="276">
        <v>7.6500000000000004</v>
      </c>
      <c r="I209" s="277"/>
      <c r="J209" s="278">
        <f>ROUND(I209*H209,2)</f>
        <v>0</v>
      </c>
      <c r="K209" s="274" t="s">
        <v>139</v>
      </c>
      <c r="L209" s="279"/>
      <c r="M209" s="280" t="s">
        <v>1</v>
      </c>
      <c r="N209" s="281" t="s">
        <v>43</v>
      </c>
      <c r="O209" s="92"/>
      <c r="P209" s="224">
        <f>O209*H209</f>
        <v>0</v>
      </c>
      <c r="Q209" s="224">
        <v>0.001</v>
      </c>
      <c r="R209" s="224">
        <f>Q209*H209</f>
        <v>0.0076500000000000005</v>
      </c>
      <c r="S209" s="224">
        <v>0</v>
      </c>
      <c r="T209" s="225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26" t="s">
        <v>171</v>
      </c>
      <c r="AT209" s="226" t="s">
        <v>251</v>
      </c>
      <c r="AU209" s="226" t="s">
        <v>88</v>
      </c>
      <c r="AY209" s="18" t="s">
        <v>133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8" t="s">
        <v>86</v>
      </c>
      <c r="BK209" s="227">
        <f>ROUND(I209*H209,2)</f>
        <v>0</v>
      </c>
      <c r="BL209" s="18" t="s">
        <v>140</v>
      </c>
      <c r="BM209" s="226" t="s">
        <v>287</v>
      </c>
    </row>
    <row r="210" s="13" customFormat="1">
      <c r="A210" s="13"/>
      <c r="B210" s="228"/>
      <c r="C210" s="229"/>
      <c r="D210" s="230" t="s">
        <v>142</v>
      </c>
      <c r="E210" s="231" t="s">
        <v>1</v>
      </c>
      <c r="F210" s="232" t="s">
        <v>288</v>
      </c>
      <c r="G210" s="229"/>
      <c r="H210" s="233">
        <v>7.6500000000000004</v>
      </c>
      <c r="I210" s="234"/>
      <c r="J210" s="229"/>
      <c r="K210" s="229"/>
      <c r="L210" s="235"/>
      <c r="M210" s="236"/>
      <c r="N210" s="237"/>
      <c r="O210" s="237"/>
      <c r="P210" s="237"/>
      <c r="Q210" s="237"/>
      <c r="R210" s="237"/>
      <c r="S210" s="237"/>
      <c r="T210" s="23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9" t="s">
        <v>142</v>
      </c>
      <c r="AU210" s="239" t="s">
        <v>88</v>
      </c>
      <c r="AV210" s="13" t="s">
        <v>88</v>
      </c>
      <c r="AW210" s="13" t="s">
        <v>34</v>
      </c>
      <c r="AX210" s="13" t="s">
        <v>86</v>
      </c>
      <c r="AY210" s="239" t="s">
        <v>133</v>
      </c>
    </row>
    <row r="211" s="2" customFormat="1" ht="24.15" customHeight="1">
      <c r="A211" s="39"/>
      <c r="B211" s="40"/>
      <c r="C211" s="215" t="s">
        <v>289</v>
      </c>
      <c r="D211" s="215" t="s">
        <v>135</v>
      </c>
      <c r="E211" s="216" t="s">
        <v>290</v>
      </c>
      <c r="F211" s="217" t="s">
        <v>291</v>
      </c>
      <c r="G211" s="218" t="s">
        <v>138</v>
      </c>
      <c r="H211" s="219">
        <v>310.72699999999998</v>
      </c>
      <c r="I211" s="220"/>
      <c r="J211" s="221">
        <f>ROUND(I211*H211,2)</f>
        <v>0</v>
      </c>
      <c r="K211" s="217" t="s">
        <v>139</v>
      </c>
      <c r="L211" s="45"/>
      <c r="M211" s="222" t="s">
        <v>1</v>
      </c>
      <c r="N211" s="223" t="s">
        <v>43</v>
      </c>
      <c r="O211" s="92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26" t="s">
        <v>140</v>
      </c>
      <c r="AT211" s="226" t="s">
        <v>135</v>
      </c>
      <c r="AU211" s="226" t="s">
        <v>88</v>
      </c>
      <c r="AY211" s="18" t="s">
        <v>133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8" t="s">
        <v>86</v>
      </c>
      <c r="BK211" s="227">
        <f>ROUND(I211*H211,2)</f>
        <v>0</v>
      </c>
      <c r="BL211" s="18" t="s">
        <v>140</v>
      </c>
      <c r="BM211" s="226" t="s">
        <v>292</v>
      </c>
    </row>
    <row r="212" s="13" customFormat="1">
      <c r="A212" s="13"/>
      <c r="B212" s="228"/>
      <c r="C212" s="229"/>
      <c r="D212" s="230" t="s">
        <v>142</v>
      </c>
      <c r="E212" s="231" t="s">
        <v>1</v>
      </c>
      <c r="F212" s="232" t="s">
        <v>152</v>
      </c>
      <c r="G212" s="229"/>
      <c r="H212" s="233">
        <v>310.72699999999998</v>
      </c>
      <c r="I212" s="234"/>
      <c r="J212" s="229"/>
      <c r="K212" s="229"/>
      <c r="L212" s="235"/>
      <c r="M212" s="236"/>
      <c r="N212" s="237"/>
      <c r="O212" s="237"/>
      <c r="P212" s="237"/>
      <c r="Q212" s="237"/>
      <c r="R212" s="237"/>
      <c r="S212" s="237"/>
      <c r="T212" s="23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9" t="s">
        <v>142</v>
      </c>
      <c r="AU212" s="239" t="s">
        <v>88</v>
      </c>
      <c r="AV212" s="13" t="s">
        <v>88</v>
      </c>
      <c r="AW212" s="13" t="s">
        <v>34</v>
      </c>
      <c r="AX212" s="13" t="s">
        <v>86</v>
      </c>
      <c r="AY212" s="239" t="s">
        <v>133</v>
      </c>
    </row>
    <row r="213" s="2" customFormat="1" ht="24.15" customHeight="1">
      <c r="A213" s="39"/>
      <c r="B213" s="40"/>
      <c r="C213" s="215" t="s">
        <v>293</v>
      </c>
      <c r="D213" s="215" t="s">
        <v>135</v>
      </c>
      <c r="E213" s="216" t="s">
        <v>294</v>
      </c>
      <c r="F213" s="217" t="s">
        <v>295</v>
      </c>
      <c r="G213" s="218" t="s">
        <v>138</v>
      </c>
      <c r="H213" s="219">
        <v>382.49599999999998</v>
      </c>
      <c r="I213" s="220"/>
      <c r="J213" s="221">
        <f>ROUND(I213*H213,2)</f>
        <v>0</v>
      </c>
      <c r="K213" s="217" t="s">
        <v>139</v>
      </c>
      <c r="L213" s="45"/>
      <c r="M213" s="222" t="s">
        <v>1</v>
      </c>
      <c r="N213" s="223" t="s">
        <v>43</v>
      </c>
      <c r="O213" s="92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6" t="s">
        <v>140</v>
      </c>
      <c r="AT213" s="226" t="s">
        <v>135</v>
      </c>
      <c r="AU213" s="226" t="s">
        <v>88</v>
      </c>
      <c r="AY213" s="18" t="s">
        <v>133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8" t="s">
        <v>86</v>
      </c>
      <c r="BK213" s="227">
        <f>ROUND(I213*H213,2)</f>
        <v>0</v>
      </c>
      <c r="BL213" s="18" t="s">
        <v>140</v>
      </c>
      <c r="BM213" s="226" t="s">
        <v>296</v>
      </c>
    </row>
    <row r="214" s="13" customFormat="1">
      <c r="A214" s="13"/>
      <c r="B214" s="228"/>
      <c r="C214" s="229"/>
      <c r="D214" s="230" t="s">
        <v>142</v>
      </c>
      <c r="E214" s="231" t="s">
        <v>1</v>
      </c>
      <c r="F214" s="232" t="s">
        <v>282</v>
      </c>
      <c r="G214" s="229"/>
      <c r="H214" s="233">
        <v>382.49599999999998</v>
      </c>
      <c r="I214" s="234"/>
      <c r="J214" s="229"/>
      <c r="K214" s="229"/>
      <c r="L214" s="235"/>
      <c r="M214" s="236"/>
      <c r="N214" s="237"/>
      <c r="O214" s="237"/>
      <c r="P214" s="237"/>
      <c r="Q214" s="237"/>
      <c r="R214" s="237"/>
      <c r="S214" s="237"/>
      <c r="T214" s="23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9" t="s">
        <v>142</v>
      </c>
      <c r="AU214" s="239" t="s">
        <v>88</v>
      </c>
      <c r="AV214" s="13" t="s">
        <v>88</v>
      </c>
      <c r="AW214" s="13" t="s">
        <v>34</v>
      </c>
      <c r="AX214" s="13" t="s">
        <v>86</v>
      </c>
      <c r="AY214" s="239" t="s">
        <v>133</v>
      </c>
    </row>
    <row r="215" s="2" customFormat="1" ht="21.75" customHeight="1">
      <c r="A215" s="39"/>
      <c r="B215" s="40"/>
      <c r="C215" s="215" t="s">
        <v>297</v>
      </c>
      <c r="D215" s="215" t="s">
        <v>135</v>
      </c>
      <c r="E215" s="216" t="s">
        <v>298</v>
      </c>
      <c r="F215" s="217" t="s">
        <v>299</v>
      </c>
      <c r="G215" s="218" t="s">
        <v>203</v>
      </c>
      <c r="H215" s="219">
        <v>5.7370000000000001</v>
      </c>
      <c r="I215" s="220"/>
      <c r="J215" s="221">
        <f>ROUND(I215*H215,2)</f>
        <v>0</v>
      </c>
      <c r="K215" s="217" t="s">
        <v>139</v>
      </c>
      <c r="L215" s="45"/>
      <c r="M215" s="222" t="s">
        <v>1</v>
      </c>
      <c r="N215" s="223" t="s">
        <v>43</v>
      </c>
      <c r="O215" s="92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6" t="s">
        <v>140</v>
      </c>
      <c r="AT215" s="226" t="s">
        <v>135</v>
      </c>
      <c r="AU215" s="226" t="s">
        <v>88</v>
      </c>
      <c r="AY215" s="18" t="s">
        <v>133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18" t="s">
        <v>86</v>
      </c>
      <c r="BK215" s="227">
        <f>ROUND(I215*H215,2)</f>
        <v>0</v>
      </c>
      <c r="BL215" s="18" t="s">
        <v>140</v>
      </c>
      <c r="BM215" s="226" t="s">
        <v>300</v>
      </c>
    </row>
    <row r="216" s="13" customFormat="1">
      <c r="A216" s="13"/>
      <c r="B216" s="228"/>
      <c r="C216" s="229"/>
      <c r="D216" s="230" t="s">
        <v>142</v>
      </c>
      <c r="E216" s="231" t="s">
        <v>1</v>
      </c>
      <c r="F216" s="232" t="s">
        <v>301</v>
      </c>
      <c r="G216" s="229"/>
      <c r="H216" s="233">
        <v>5.7370000000000001</v>
      </c>
      <c r="I216" s="234"/>
      <c r="J216" s="229"/>
      <c r="K216" s="229"/>
      <c r="L216" s="235"/>
      <c r="M216" s="236"/>
      <c r="N216" s="237"/>
      <c r="O216" s="237"/>
      <c r="P216" s="237"/>
      <c r="Q216" s="237"/>
      <c r="R216" s="237"/>
      <c r="S216" s="237"/>
      <c r="T216" s="23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9" t="s">
        <v>142</v>
      </c>
      <c r="AU216" s="239" t="s">
        <v>88</v>
      </c>
      <c r="AV216" s="13" t="s">
        <v>88</v>
      </c>
      <c r="AW216" s="13" t="s">
        <v>34</v>
      </c>
      <c r="AX216" s="13" t="s">
        <v>86</v>
      </c>
      <c r="AY216" s="239" t="s">
        <v>133</v>
      </c>
    </row>
    <row r="217" s="12" customFormat="1" ht="22.8" customHeight="1">
      <c r="A217" s="12"/>
      <c r="B217" s="199"/>
      <c r="C217" s="200"/>
      <c r="D217" s="201" t="s">
        <v>77</v>
      </c>
      <c r="E217" s="213" t="s">
        <v>88</v>
      </c>
      <c r="F217" s="213" t="s">
        <v>302</v>
      </c>
      <c r="G217" s="200"/>
      <c r="H217" s="200"/>
      <c r="I217" s="203"/>
      <c r="J217" s="214">
        <f>BK217</f>
        <v>0</v>
      </c>
      <c r="K217" s="200"/>
      <c r="L217" s="205"/>
      <c r="M217" s="206"/>
      <c r="N217" s="207"/>
      <c r="O217" s="207"/>
      <c r="P217" s="208">
        <f>SUM(P218:P229)</f>
        <v>0</v>
      </c>
      <c r="Q217" s="207"/>
      <c r="R217" s="208">
        <f>SUM(R218:R229)</f>
        <v>22.2024416</v>
      </c>
      <c r="S217" s="207"/>
      <c r="T217" s="209">
        <f>SUM(T218:T229)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10" t="s">
        <v>86</v>
      </c>
      <c r="AT217" s="211" t="s">
        <v>77</v>
      </c>
      <c r="AU217" s="211" t="s">
        <v>86</v>
      </c>
      <c r="AY217" s="210" t="s">
        <v>133</v>
      </c>
      <c r="BK217" s="212">
        <f>SUM(BK218:BK229)</f>
        <v>0</v>
      </c>
    </row>
    <row r="218" s="2" customFormat="1" ht="33" customHeight="1">
      <c r="A218" s="39"/>
      <c r="B218" s="40"/>
      <c r="C218" s="215" t="s">
        <v>303</v>
      </c>
      <c r="D218" s="215" t="s">
        <v>135</v>
      </c>
      <c r="E218" s="216" t="s">
        <v>304</v>
      </c>
      <c r="F218" s="217" t="s">
        <v>305</v>
      </c>
      <c r="G218" s="218" t="s">
        <v>168</v>
      </c>
      <c r="H218" s="219">
        <v>62.600000000000001</v>
      </c>
      <c r="I218" s="220"/>
      <c r="J218" s="221">
        <f>ROUND(I218*H218,2)</f>
        <v>0</v>
      </c>
      <c r="K218" s="217" t="s">
        <v>139</v>
      </c>
      <c r="L218" s="45"/>
      <c r="M218" s="222" t="s">
        <v>1</v>
      </c>
      <c r="N218" s="223" t="s">
        <v>43</v>
      </c>
      <c r="O218" s="92"/>
      <c r="P218" s="224">
        <f>O218*H218</f>
        <v>0</v>
      </c>
      <c r="Q218" s="224">
        <v>0.2044</v>
      </c>
      <c r="R218" s="224">
        <f>Q218*H218</f>
        <v>12.795440000000001</v>
      </c>
      <c r="S218" s="224">
        <v>0</v>
      </c>
      <c r="T218" s="225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6" t="s">
        <v>140</v>
      </c>
      <c r="AT218" s="226" t="s">
        <v>135</v>
      </c>
      <c r="AU218" s="226" t="s">
        <v>88</v>
      </c>
      <c r="AY218" s="18" t="s">
        <v>133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8" t="s">
        <v>86</v>
      </c>
      <c r="BK218" s="227">
        <f>ROUND(I218*H218,2)</f>
        <v>0</v>
      </c>
      <c r="BL218" s="18" t="s">
        <v>140</v>
      </c>
      <c r="BM218" s="226" t="s">
        <v>306</v>
      </c>
    </row>
    <row r="219" s="13" customFormat="1">
      <c r="A219" s="13"/>
      <c r="B219" s="228"/>
      <c r="C219" s="229"/>
      <c r="D219" s="230" t="s">
        <v>142</v>
      </c>
      <c r="E219" s="231" t="s">
        <v>1</v>
      </c>
      <c r="F219" s="232" t="s">
        <v>307</v>
      </c>
      <c r="G219" s="229"/>
      <c r="H219" s="233">
        <v>62.600000000000001</v>
      </c>
      <c r="I219" s="234"/>
      <c r="J219" s="229"/>
      <c r="K219" s="229"/>
      <c r="L219" s="235"/>
      <c r="M219" s="236"/>
      <c r="N219" s="237"/>
      <c r="O219" s="237"/>
      <c r="P219" s="237"/>
      <c r="Q219" s="237"/>
      <c r="R219" s="237"/>
      <c r="S219" s="237"/>
      <c r="T219" s="23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9" t="s">
        <v>142</v>
      </c>
      <c r="AU219" s="239" t="s">
        <v>88</v>
      </c>
      <c r="AV219" s="13" t="s">
        <v>88</v>
      </c>
      <c r="AW219" s="13" t="s">
        <v>34</v>
      </c>
      <c r="AX219" s="13" t="s">
        <v>86</v>
      </c>
      <c r="AY219" s="239" t="s">
        <v>133</v>
      </c>
    </row>
    <row r="220" s="2" customFormat="1" ht="21.75" customHeight="1">
      <c r="A220" s="39"/>
      <c r="B220" s="40"/>
      <c r="C220" s="215" t="s">
        <v>308</v>
      </c>
      <c r="D220" s="215" t="s">
        <v>135</v>
      </c>
      <c r="E220" s="216" t="s">
        <v>309</v>
      </c>
      <c r="F220" s="217" t="s">
        <v>310</v>
      </c>
      <c r="G220" s="218" t="s">
        <v>311</v>
      </c>
      <c r="H220" s="219">
        <v>1</v>
      </c>
      <c r="I220" s="220"/>
      <c r="J220" s="221">
        <f>ROUND(I220*H220,2)</f>
        <v>0</v>
      </c>
      <c r="K220" s="217" t="s">
        <v>1</v>
      </c>
      <c r="L220" s="45"/>
      <c r="M220" s="222" t="s">
        <v>1</v>
      </c>
      <c r="N220" s="223" t="s">
        <v>43</v>
      </c>
      <c r="O220" s="92"/>
      <c r="P220" s="224">
        <f>O220*H220</f>
        <v>0</v>
      </c>
      <c r="Q220" s="224">
        <v>0.31422</v>
      </c>
      <c r="R220" s="224">
        <f>Q220*H220</f>
        <v>0.31422</v>
      </c>
      <c r="S220" s="224">
        <v>0</v>
      </c>
      <c r="T220" s="225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6" t="s">
        <v>140</v>
      </c>
      <c r="AT220" s="226" t="s">
        <v>135</v>
      </c>
      <c r="AU220" s="226" t="s">
        <v>88</v>
      </c>
      <c r="AY220" s="18" t="s">
        <v>133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18" t="s">
        <v>86</v>
      </c>
      <c r="BK220" s="227">
        <f>ROUND(I220*H220,2)</f>
        <v>0</v>
      </c>
      <c r="BL220" s="18" t="s">
        <v>140</v>
      </c>
      <c r="BM220" s="226" t="s">
        <v>312</v>
      </c>
    </row>
    <row r="221" s="13" customFormat="1">
      <c r="A221" s="13"/>
      <c r="B221" s="228"/>
      <c r="C221" s="229"/>
      <c r="D221" s="230" t="s">
        <v>142</v>
      </c>
      <c r="E221" s="231" t="s">
        <v>1</v>
      </c>
      <c r="F221" s="232" t="s">
        <v>86</v>
      </c>
      <c r="G221" s="229"/>
      <c r="H221" s="233">
        <v>1</v>
      </c>
      <c r="I221" s="234"/>
      <c r="J221" s="229"/>
      <c r="K221" s="229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142</v>
      </c>
      <c r="AU221" s="239" t="s">
        <v>88</v>
      </c>
      <c r="AV221" s="13" t="s">
        <v>88</v>
      </c>
      <c r="AW221" s="13" t="s">
        <v>34</v>
      </c>
      <c r="AX221" s="13" t="s">
        <v>86</v>
      </c>
      <c r="AY221" s="239" t="s">
        <v>133</v>
      </c>
    </row>
    <row r="222" s="2" customFormat="1" ht="24.15" customHeight="1">
      <c r="A222" s="39"/>
      <c r="B222" s="40"/>
      <c r="C222" s="215" t="s">
        <v>313</v>
      </c>
      <c r="D222" s="215" t="s">
        <v>135</v>
      </c>
      <c r="E222" s="216" t="s">
        <v>314</v>
      </c>
      <c r="F222" s="217" t="s">
        <v>315</v>
      </c>
      <c r="G222" s="218" t="s">
        <v>138</v>
      </c>
      <c r="H222" s="219">
        <v>75.120000000000005</v>
      </c>
      <c r="I222" s="220"/>
      <c r="J222" s="221">
        <f>ROUND(I222*H222,2)</f>
        <v>0</v>
      </c>
      <c r="K222" s="217" t="s">
        <v>139</v>
      </c>
      <c r="L222" s="45"/>
      <c r="M222" s="222" t="s">
        <v>1</v>
      </c>
      <c r="N222" s="223" t="s">
        <v>43</v>
      </c>
      <c r="O222" s="92"/>
      <c r="P222" s="224">
        <f>O222*H222</f>
        <v>0</v>
      </c>
      <c r="Q222" s="224">
        <v>0.00010000000000000001</v>
      </c>
      <c r="R222" s="224">
        <f>Q222*H222</f>
        <v>0.0075120000000000004</v>
      </c>
      <c r="S222" s="224">
        <v>0</v>
      </c>
      <c r="T222" s="225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26" t="s">
        <v>140</v>
      </c>
      <c r="AT222" s="226" t="s">
        <v>135</v>
      </c>
      <c r="AU222" s="226" t="s">
        <v>88</v>
      </c>
      <c r="AY222" s="18" t="s">
        <v>133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18" t="s">
        <v>86</v>
      </c>
      <c r="BK222" s="227">
        <f>ROUND(I222*H222,2)</f>
        <v>0</v>
      </c>
      <c r="BL222" s="18" t="s">
        <v>140</v>
      </c>
      <c r="BM222" s="226" t="s">
        <v>316</v>
      </c>
    </row>
    <row r="223" s="13" customFormat="1">
      <c r="A223" s="13"/>
      <c r="B223" s="228"/>
      <c r="C223" s="229"/>
      <c r="D223" s="230" t="s">
        <v>142</v>
      </c>
      <c r="E223" s="231" t="s">
        <v>1</v>
      </c>
      <c r="F223" s="232" t="s">
        <v>317</v>
      </c>
      <c r="G223" s="229"/>
      <c r="H223" s="233">
        <v>75.120000000000005</v>
      </c>
      <c r="I223" s="234"/>
      <c r="J223" s="229"/>
      <c r="K223" s="229"/>
      <c r="L223" s="235"/>
      <c r="M223" s="236"/>
      <c r="N223" s="237"/>
      <c r="O223" s="237"/>
      <c r="P223" s="237"/>
      <c r="Q223" s="237"/>
      <c r="R223" s="237"/>
      <c r="S223" s="237"/>
      <c r="T223" s="23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9" t="s">
        <v>142</v>
      </c>
      <c r="AU223" s="239" t="s">
        <v>88</v>
      </c>
      <c r="AV223" s="13" t="s">
        <v>88</v>
      </c>
      <c r="AW223" s="13" t="s">
        <v>34</v>
      </c>
      <c r="AX223" s="13" t="s">
        <v>86</v>
      </c>
      <c r="AY223" s="239" t="s">
        <v>133</v>
      </c>
    </row>
    <row r="224" s="2" customFormat="1" ht="24.15" customHeight="1">
      <c r="A224" s="39"/>
      <c r="B224" s="40"/>
      <c r="C224" s="272" t="s">
        <v>318</v>
      </c>
      <c r="D224" s="272" t="s">
        <v>251</v>
      </c>
      <c r="E224" s="273" t="s">
        <v>319</v>
      </c>
      <c r="F224" s="274" t="s">
        <v>320</v>
      </c>
      <c r="G224" s="275" t="s">
        <v>138</v>
      </c>
      <c r="H224" s="276">
        <v>82.632000000000005</v>
      </c>
      <c r="I224" s="277"/>
      <c r="J224" s="278">
        <f>ROUND(I224*H224,2)</f>
        <v>0</v>
      </c>
      <c r="K224" s="274" t="s">
        <v>139</v>
      </c>
      <c r="L224" s="279"/>
      <c r="M224" s="280" t="s">
        <v>1</v>
      </c>
      <c r="N224" s="281" t="s">
        <v>43</v>
      </c>
      <c r="O224" s="92"/>
      <c r="P224" s="224">
        <f>O224*H224</f>
        <v>0</v>
      </c>
      <c r="Q224" s="224">
        <v>0.00029999999999999997</v>
      </c>
      <c r="R224" s="224">
        <f>Q224*H224</f>
        <v>0.024789599999999998</v>
      </c>
      <c r="S224" s="224">
        <v>0</v>
      </c>
      <c r="T224" s="225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26" t="s">
        <v>171</v>
      </c>
      <c r="AT224" s="226" t="s">
        <v>251</v>
      </c>
      <c r="AU224" s="226" t="s">
        <v>88</v>
      </c>
      <c r="AY224" s="18" t="s">
        <v>133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18" t="s">
        <v>86</v>
      </c>
      <c r="BK224" s="227">
        <f>ROUND(I224*H224,2)</f>
        <v>0</v>
      </c>
      <c r="BL224" s="18" t="s">
        <v>140</v>
      </c>
      <c r="BM224" s="226" t="s">
        <v>321</v>
      </c>
    </row>
    <row r="225" s="13" customFormat="1">
      <c r="A225" s="13"/>
      <c r="B225" s="228"/>
      <c r="C225" s="229"/>
      <c r="D225" s="230" t="s">
        <v>142</v>
      </c>
      <c r="E225" s="231" t="s">
        <v>1</v>
      </c>
      <c r="F225" s="232" t="s">
        <v>322</v>
      </c>
      <c r="G225" s="229"/>
      <c r="H225" s="233">
        <v>82.632000000000005</v>
      </c>
      <c r="I225" s="234"/>
      <c r="J225" s="229"/>
      <c r="K225" s="229"/>
      <c r="L225" s="235"/>
      <c r="M225" s="236"/>
      <c r="N225" s="237"/>
      <c r="O225" s="237"/>
      <c r="P225" s="237"/>
      <c r="Q225" s="237"/>
      <c r="R225" s="237"/>
      <c r="S225" s="237"/>
      <c r="T225" s="23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9" t="s">
        <v>142</v>
      </c>
      <c r="AU225" s="239" t="s">
        <v>88</v>
      </c>
      <c r="AV225" s="13" t="s">
        <v>88</v>
      </c>
      <c r="AW225" s="13" t="s">
        <v>34</v>
      </c>
      <c r="AX225" s="13" t="s">
        <v>86</v>
      </c>
      <c r="AY225" s="239" t="s">
        <v>133</v>
      </c>
    </row>
    <row r="226" s="2" customFormat="1" ht="33" customHeight="1">
      <c r="A226" s="39"/>
      <c r="B226" s="40"/>
      <c r="C226" s="215" t="s">
        <v>323</v>
      </c>
      <c r="D226" s="215" t="s">
        <v>135</v>
      </c>
      <c r="E226" s="216" t="s">
        <v>324</v>
      </c>
      <c r="F226" s="217" t="s">
        <v>325</v>
      </c>
      <c r="G226" s="218" t="s">
        <v>203</v>
      </c>
      <c r="H226" s="219">
        <v>4.5759999999999996</v>
      </c>
      <c r="I226" s="220"/>
      <c r="J226" s="221">
        <f>ROUND(I226*H226,2)</f>
        <v>0</v>
      </c>
      <c r="K226" s="217" t="s">
        <v>139</v>
      </c>
      <c r="L226" s="45"/>
      <c r="M226" s="222" t="s">
        <v>1</v>
      </c>
      <c r="N226" s="223" t="s">
        <v>43</v>
      </c>
      <c r="O226" s="92"/>
      <c r="P226" s="224">
        <f>O226*H226</f>
        <v>0</v>
      </c>
      <c r="Q226" s="224">
        <v>1.98</v>
      </c>
      <c r="R226" s="224">
        <f>Q226*H226</f>
        <v>9.0604799999999983</v>
      </c>
      <c r="S226" s="224">
        <v>0</v>
      </c>
      <c r="T226" s="225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6" t="s">
        <v>140</v>
      </c>
      <c r="AT226" s="226" t="s">
        <v>135</v>
      </c>
      <c r="AU226" s="226" t="s">
        <v>88</v>
      </c>
      <c r="AY226" s="18" t="s">
        <v>133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8" t="s">
        <v>86</v>
      </c>
      <c r="BK226" s="227">
        <f>ROUND(I226*H226,2)</f>
        <v>0</v>
      </c>
      <c r="BL226" s="18" t="s">
        <v>140</v>
      </c>
      <c r="BM226" s="226" t="s">
        <v>326</v>
      </c>
    </row>
    <row r="227" s="13" customFormat="1">
      <c r="A227" s="13"/>
      <c r="B227" s="228"/>
      <c r="C227" s="229"/>
      <c r="D227" s="230" t="s">
        <v>142</v>
      </c>
      <c r="E227" s="231" t="s">
        <v>1</v>
      </c>
      <c r="F227" s="232" t="s">
        <v>327</v>
      </c>
      <c r="G227" s="229"/>
      <c r="H227" s="233">
        <v>1.8779999999999999</v>
      </c>
      <c r="I227" s="234"/>
      <c r="J227" s="229"/>
      <c r="K227" s="229"/>
      <c r="L227" s="235"/>
      <c r="M227" s="236"/>
      <c r="N227" s="237"/>
      <c r="O227" s="237"/>
      <c r="P227" s="237"/>
      <c r="Q227" s="237"/>
      <c r="R227" s="237"/>
      <c r="S227" s="237"/>
      <c r="T227" s="23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9" t="s">
        <v>142</v>
      </c>
      <c r="AU227" s="239" t="s">
        <v>88</v>
      </c>
      <c r="AV227" s="13" t="s">
        <v>88</v>
      </c>
      <c r="AW227" s="13" t="s">
        <v>34</v>
      </c>
      <c r="AX227" s="13" t="s">
        <v>78</v>
      </c>
      <c r="AY227" s="239" t="s">
        <v>133</v>
      </c>
    </row>
    <row r="228" s="13" customFormat="1">
      <c r="A228" s="13"/>
      <c r="B228" s="228"/>
      <c r="C228" s="229"/>
      <c r="D228" s="230" t="s">
        <v>142</v>
      </c>
      <c r="E228" s="231" t="s">
        <v>1</v>
      </c>
      <c r="F228" s="232" t="s">
        <v>328</v>
      </c>
      <c r="G228" s="229"/>
      <c r="H228" s="233">
        <v>2.698</v>
      </c>
      <c r="I228" s="234"/>
      <c r="J228" s="229"/>
      <c r="K228" s="229"/>
      <c r="L228" s="235"/>
      <c r="M228" s="236"/>
      <c r="N228" s="237"/>
      <c r="O228" s="237"/>
      <c r="P228" s="237"/>
      <c r="Q228" s="237"/>
      <c r="R228" s="237"/>
      <c r="S228" s="237"/>
      <c r="T228" s="23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9" t="s">
        <v>142</v>
      </c>
      <c r="AU228" s="239" t="s">
        <v>88</v>
      </c>
      <c r="AV228" s="13" t="s">
        <v>88</v>
      </c>
      <c r="AW228" s="13" t="s">
        <v>34</v>
      </c>
      <c r="AX228" s="13" t="s">
        <v>78</v>
      </c>
      <c r="AY228" s="239" t="s">
        <v>133</v>
      </c>
    </row>
    <row r="229" s="14" customFormat="1">
      <c r="A229" s="14"/>
      <c r="B229" s="240"/>
      <c r="C229" s="241"/>
      <c r="D229" s="230" t="s">
        <v>142</v>
      </c>
      <c r="E229" s="242" t="s">
        <v>1</v>
      </c>
      <c r="F229" s="243" t="s">
        <v>221</v>
      </c>
      <c r="G229" s="241"/>
      <c r="H229" s="244">
        <v>4.5759999999999996</v>
      </c>
      <c r="I229" s="245"/>
      <c r="J229" s="241"/>
      <c r="K229" s="241"/>
      <c r="L229" s="246"/>
      <c r="M229" s="247"/>
      <c r="N229" s="248"/>
      <c r="O229" s="248"/>
      <c r="P229" s="248"/>
      <c r="Q229" s="248"/>
      <c r="R229" s="248"/>
      <c r="S229" s="248"/>
      <c r="T229" s="24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0" t="s">
        <v>142</v>
      </c>
      <c r="AU229" s="250" t="s">
        <v>88</v>
      </c>
      <c r="AV229" s="14" t="s">
        <v>140</v>
      </c>
      <c r="AW229" s="14" t="s">
        <v>34</v>
      </c>
      <c r="AX229" s="14" t="s">
        <v>86</v>
      </c>
      <c r="AY229" s="250" t="s">
        <v>133</v>
      </c>
    </row>
    <row r="230" s="12" customFormat="1" ht="22.8" customHeight="1">
      <c r="A230" s="12"/>
      <c r="B230" s="199"/>
      <c r="C230" s="200"/>
      <c r="D230" s="201" t="s">
        <v>77</v>
      </c>
      <c r="E230" s="213" t="s">
        <v>148</v>
      </c>
      <c r="F230" s="213" t="s">
        <v>329</v>
      </c>
      <c r="G230" s="200"/>
      <c r="H230" s="200"/>
      <c r="I230" s="203"/>
      <c r="J230" s="214">
        <f>BK230</f>
        <v>0</v>
      </c>
      <c r="K230" s="200"/>
      <c r="L230" s="205"/>
      <c r="M230" s="206"/>
      <c r="N230" s="207"/>
      <c r="O230" s="207"/>
      <c r="P230" s="208">
        <f>SUM(P231:P235)</f>
        <v>0</v>
      </c>
      <c r="Q230" s="207"/>
      <c r="R230" s="208">
        <f>SUM(R231:R235)</f>
        <v>8.6384447099999999</v>
      </c>
      <c r="S230" s="207"/>
      <c r="T230" s="209">
        <f>SUM(T231:T235)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0" t="s">
        <v>86</v>
      </c>
      <c r="AT230" s="211" t="s">
        <v>77</v>
      </c>
      <c r="AU230" s="211" t="s">
        <v>86</v>
      </c>
      <c r="AY230" s="210" t="s">
        <v>133</v>
      </c>
      <c r="BK230" s="212">
        <f>SUM(BK231:BK235)</f>
        <v>0</v>
      </c>
    </row>
    <row r="231" s="2" customFormat="1" ht="24.15" customHeight="1">
      <c r="A231" s="39"/>
      <c r="B231" s="40"/>
      <c r="C231" s="215" t="s">
        <v>330</v>
      </c>
      <c r="D231" s="215" t="s">
        <v>135</v>
      </c>
      <c r="E231" s="216" t="s">
        <v>331</v>
      </c>
      <c r="F231" s="217" t="s">
        <v>332</v>
      </c>
      <c r="G231" s="218" t="s">
        <v>203</v>
      </c>
      <c r="H231" s="219">
        <v>3.6030000000000002</v>
      </c>
      <c r="I231" s="220"/>
      <c r="J231" s="221">
        <f>ROUND(I231*H231,2)</f>
        <v>0</v>
      </c>
      <c r="K231" s="217" t="s">
        <v>139</v>
      </c>
      <c r="L231" s="45"/>
      <c r="M231" s="222" t="s">
        <v>1</v>
      </c>
      <c r="N231" s="223" t="s">
        <v>43</v>
      </c>
      <c r="O231" s="92"/>
      <c r="P231" s="224">
        <f>O231*H231</f>
        <v>0</v>
      </c>
      <c r="Q231" s="224">
        <v>2.39757</v>
      </c>
      <c r="R231" s="224">
        <f>Q231*H231</f>
        <v>8.6384447099999999</v>
      </c>
      <c r="S231" s="224">
        <v>0</v>
      </c>
      <c r="T231" s="225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26" t="s">
        <v>140</v>
      </c>
      <c r="AT231" s="226" t="s">
        <v>135</v>
      </c>
      <c r="AU231" s="226" t="s">
        <v>88</v>
      </c>
      <c r="AY231" s="18" t="s">
        <v>133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18" t="s">
        <v>86</v>
      </c>
      <c r="BK231" s="227">
        <f>ROUND(I231*H231,2)</f>
        <v>0</v>
      </c>
      <c r="BL231" s="18" t="s">
        <v>140</v>
      </c>
      <c r="BM231" s="226" t="s">
        <v>333</v>
      </c>
    </row>
    <row r="232" s="13" customFormat="1">
      <c r="A232" s="13"/>
      <c r="B232" s="228"/>
      <c r="C232" s="229"/>
      <c r="D232" s="230" t="s">
        <v>142</v>
      </c>
      <c r="E232" s="231" t="s">
        <v>1</v>
      </c>
      <c r="F232" s="232" t="s">
        <v>334</v>
      </c>
      <c r="G232" s="229"/>
      <c r="H232" s="233">
        <v>0.95999999999999996</v>
      </c>
      <c r="I232" s="234"/>
      <c r="J232" s="229"/>
      <c r="K232" s="229"/>
      <c r="L232" s="235"/>
      <c r="M232" s="236"/>
      <c r="N232" s="237"/>
      <c r="O232" s="237"/>
      <c r="P232" s="237"/>
      <c r="Q232" s="237"/>
      <c r="R232" s="237"/>
      <c r="S232" s="237"/>
      <c r="T232" s="23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9" t="s">
        <v>142</v>
      </c>
      <c r="AU232" s="239" t="s">
        <v>88</v>
      </c>
      <c r="AV232" s="13" t="s">
        <v>88</v>
      </c>
      <c r="AW232" s="13" t="s">
        <v>34</v>
      </c>
      <c r="AX232" s="13" t="s">
        <v>78</v>
      </c>
      <c r="AY232" s="239" t="s">
        <v>133</v>
      </c>
    </row>
    <row r="233" s="13" customFormat="1">
      <c r="A233" s="13"/>
      <c r="B233" s="228"/>
      <c r="C233" s="229"/>
      <c r="D233" s="230" t="s">
        <v>142</v>
      </c>
      <c r="E233" s="231" t="s">
        <v>1</v>
      </c>
      <c r="F233" s="232" t="s">
        <v>335</v>
      </c>
      <c r="G233" s="229"/>
      <c r="H233" s="233">
        <v>0.81899999999999995</v>
      </c>
      <c r="I233" s="234"/>
      <c r="J233" s="229"/>
      <c r="K233" s="229"/>
      <c r="L233" s="235"/>
      <c r="M233" s="236"/>
      <c r="N233" s="237"/>
      <c r="O233" s="237"/>
      <c r="P233" s="237"/>
      <c r="Q233" s="237"/>
      <c r="R233" s="237"/>
      <c r="S233" s="237"/>
      <c r="T233" s="23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9" t="s">
        <v>142</v>
      </c>
      <c r="AU233" s="239" t="s">
        <v>88</v>
      </c>
      <c r="AV233" s="13" t="s">
        <v>88</v>
      </c>
      <c r="AW233" s="13" t="s">
        <v>34</v>
      </c>
      <c r="AX233" s="13" t="s">
        <v>78</v>
      </c>
      <c r="AY233" s="239" t="s">
        <v>133</v>
      </c>
    </row>
    <row r="234" s="13" customFormat="1">
      <c r="A234" s="13"/>
      <c r="B234" s="228"/>
      <c r="C234" s="229"/>
      <c r="D234" s="230" t="s">
        <v>142</v>
      </c>
      <c r="E234" s="231" t="s">
        <v>1</v>
      </c>
      <c r="F234" s="232" t="s">
        <v>336</v>
      </c>
      <c r="G234" s="229"/>
      <c r="H234" s="233">
        <v>1.8240000000000001</v>
      </c>
      <c r="I234" s="234"/>
      <c r="J234" s="229"/>
      <c r="K234" s="229"/>
      <c r="L234" s="235"/>
      <c r="M234" s="236"/>
      <c r="N234" s="237"/>
      <c r="O234" s="237"/>
      <c r="P234" s="237"/>
      <c r="Q234" s="237"/>
      <c r="R234" s="237"/>
      <c r="S234" s="237"/>
      <c r="T234" s="23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9" t="s">
        <v>142</v>
      </c>
      <c r="AU234" s="239" t="s">
        <v>88</v>
      </c>
      <c r="AV234" s="13" t="s">
        <v>88</v>
      </c>
      <c r="AW234" s="13" t="s">
        <v>34</v>
      </c>
      <c r="AX234" s="13" t="s">
        <v>78</v>
      </c>
      <c r="AY234" s="239" t="s">
        <v>133</v>
      </c>
    </row>
    <row r="235" s="14" customFormat="1">
      <c r="A235" s="14"/>
      <c r="B235" s="240"/>
      <c r="C235" s="241"/>
      <c r="D235" s="230" t="s">
        <v>142</v>
      </c>
      <c r="E235" s="242" t="s">
        <v>1</v>
      </c>
      <c r="F235" s="243" t="s">
        <v>221</v>
      </c>
      <c r="G235" s="241"/>
      <c r="H235" s="244">
        <v>3.6029999999999998</v>
      </c>
      <c r="I235" s="245"/>
      <c r="J235" s="241"/>
      <c r="K235" s="241"/>
      <c r="L235" s="246"/>
      <c r="M235" s="247"/>
      <c r="N235" s="248"/>
      <c r="O235" s="248"/>
      <c r="P235" s="248"/>
      <c r="Q235" s="248"/>
      <c r="R235" s="248"/>
      <c r="S235" s="248"/>
      <c r="T235" s="249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0" t="s">
        <v>142</v>
      </c>
      <c r="AU235" s="250" t="s">
        <v>88</v>
      </c>
      <c r="AV235" s="14" t="s">
        <v>140</v>
      </c>
      <c r="AW235" s="14" t="s">
        <v>34</v>
      </c>
      <c r="AX235" s="14" t="s">
        <v>86</v>
      </c>
      <c r="AY235" s="250" t="s">
        <v>133</v>
      </c>
    </row>
    <row r="236" s="12" customFormat="1" ht="22.8" customHeight="1">
      <c r="A236" s="12"/>
      <c r="B236" s="199"/>
      <c r="C236" s="200"/>
      <c r="D236" s="201" t="s">
        <v>77</v>
      </c>
      <c r="E236" s="213" t="s">
        <v>156</v>
      </c>
      <c r="F236" s="213" t="s">
        <v>337</v>
      </c>
      <c r="G236" s="200"/>
      <c r="H236" s="200"/>
      <c r="I236" s="203"/>
      <c r="J236" s="214">
        <f>BK236</f>
        <v>0</v>
      </c>
      <c r="K236" s="200"/>
      <c r="L236" s="205"/>
      <c r="M236" s="206"/>
      <c r="N236" s="207"/>
      <c r="O236" s="207"/>
      <c r="P236" s="208">
        <f>SUM(P237:P250)</f>
        <v>0</v>
      </c>
      <c r="Q236" s="207"/>
      <c r="R236" s="208">
        <f>SUM(R237:R250)</f>
        <v>262.43572338000001</v>
      </c>
      <c r="S236" s="207"/>
      <c r="T236" s="209">
        <f>SUM(T237:T250)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0" t="s">
        <v>86</v>
      </c>
      <c r="AT236" s="211" t="s">
        <v>77</v>
      </c>
      <c r="AU236" s="211" t="s">
        <v>86</v>
      </c>
      <c r="AY236" s="210" t="s">
        <v>133</v>
      </c>
      <c r="BK236" s="212">
        <f>SUM(BK237:BK250)</f>
        <v>0</v>
      </c>
    </row>
    <row r="237" s="2" customFormat="1" ht="16.5" customHeight="1">
      <c r="A237" s="39"/>
      <c r="B237" s="40"/>
      <c r="C237" s="215" t="s">
        <v>338</v>
      </c>
      <c r="D237" s="215" t="s">
        <v>135</v>
      </c>
      <c r="E237" s="216" t="s">
        <v>339</v>
      </c>
      <c r="F237" s="217" t="s">
        <v>340</v>
      </c>
      <c r="G237" s="218" t="s">
        <v>138</v>
      </c>
      <c r="H237" s="219">
        <v>593.20600000000002</v>
      </c>
      <c r="I237" s="220"/>
      <c r="J237" s="221">
        <f>ROUND(I237*H237,2)</f>
        <v>0</v>
      </c>
      <c r="K237" s="217" t="s">
        <v>139</v>
      </c>
      <c r="L237" s="45"/>
      <c r="M237" s="222" t="s">
        <v>1</v>
      </c>
      <c r="N237" s="223" t="s">
        <v>43</v>
      </c>
      <c r="O237" s="92"/>
      <c r="P237" s="224">
        <f>O237*H237</f>
        <v>0</v>
      </c>
      <c r="Q237" s="224">
        <v>0.34499999999999997</v>
      </c>
      <c r="R237" s="224">
        <f>Q237*H237</f>
        <v>204.65607</v>
      </c>
      <c r="S237" s="224">
        <v>0</v>
      </c>
      <c r="T237" s="225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26" t="s">
        <v>140</v>
      </c>
      <c r="AT237" s="226" t="s">
        <v>135</v>
      </c>
      <c r="AU237" s="226" t="s">
        <v>88</v>
      </c>
      <c r="AY237" s="18" t="s">
        <v>133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18" t="s">
        <v>86</v>
      </c>
      <c r="BK237" s="227">
        <f>ROUND(I237*H237,2)</f>
        <v>0</v>
      </c>
      <c r="BL237" s="18" t="s">
        <v>140</v>
      </c>
      <c r="BM237" s="226" t="s">
        <v>341</v>
      </c>
    </row>
    <row r="238" s="13" customFormat="1">
      <c r="A238" s="13"/>
      <c r="B238" s="228"/>
      <c r="C238" s="229"/>
      <c r="D238" s="230" t="s">
        <v>142</v>
      </c>
      <c r="E238" s="231" t="s">
        <v>1</v>
      </c>
      <c r="F238" s="232" t="s">
        <v>152</v>
      </c>
      <c r="G238" s="229"/>
      <c r="H238" s="233">
        <v>310.72699999999998</v>
      </c>
      <c r="I238" s="234"/>
      <c r="J238" s="229"/>
      <c r="K238" s="229"/>
      <c r="L238" s="235"/>
      <c r="M238" s="236"/>
      <c r="N238" s="237"/>
      <c r="O238" s="237"/>
      <c r="P238" s="237"/>
      <c r="Q238" s="237"/>
      <c r="R238" s="237"/>
      <c r="S238" s="237"/>
      <c r="T238" s="23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9" t="s">
        <v>142</v>
      </c>
      <c r="AU238" s="239" t="s">
        <v>88</v>
      </c>
      <c r="AV238" s="13" t="s">
        <v>88</v>
      </c>
      <c r="AW238" s="13" t="s">
        <v>34</v>
      </c>
      <c r="AX238" s="13" t="s">
        <v>78</v>
      </c>
      <c r="AY238" s="239" t="s">
        <v>133</v>
      </c>
    </row>
    <row r="239" s="13" customFormat="1">
      <c r="A239" s="13"/>
      <c r="B239" s="228"/>
      <c r="C239" s="229"/>
      <c r="D239" s="230" t="s">
        <v>142</v>
      </c>
      <c r="E239" s="231" t="s">
        <v>1</v>
      </c>
      <c r="F239" s="232" t="s">
        <v>342</v>
      </c>
      <c r="G239" s="229"/>
      <c r="H239" s="233">
        <v>282.47899999999998</v>
      </c>
      <c r="I239" s="234"/>
      <c r="J239" s="229"/>
      <c r="K239" s="229"/>
      <c r="L239" s="235"/>
      <c r="M239" s="236"/>
      <c r="N239" s="237"/>
      <c r="O239" s="237"/>
      <c r="P239" s="237"/>
      <c r="Q239" s="237"/>
      <c r="R239" s="237"/>
      <c r="S239" s="237"/>
      <c r="T239" s="23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9" t="s">
        <v>142</v>
      </c>
      <c r="AU239" s="239" t="s">
        <v>88</v>
      </c>
      <c r="AV239" s="13" t="s">
        <v>88</v>
      </c>
      <c r="AW239" s="13" t="s">
        <v>34</v>
      </c>
      <c r="AX239" s="13" t="s">
        <v>78</v>
      </c>
      <c r="AY239" s="239" t="s">
        <v>133</v>
      </c>
    </row>
    <row r="240" s="14" customFormat="1">
      <c r="A240" s="14"/>
      <c r="B240" s="240"/>
      <c r="C240" s="241"/>
      <c r="D240" s="230" t="s">
        <v>142</v>
      </c>
      <c r="E240" s="242" t="s">
        <v>1</v>
      </c>
      <c r="F240" s="243" t="s">
        <v>221</v>
      </c>
      <c r="G240" s="241"/>
      <c r="H240" s="244">
        <v>593.2059999999999</v>
      </c>
      <c r="I240" s="245"/>
      <c r="J240" s="241"/>
      <c r="K240" s="241"/>
      <c r="L240" s="246"/>
      <c r="M240" s="247"/>
      <c r="N240" s="248"/>
      <c r="O240" s="248"/>
      <c r="P240" s="248"/>
      <c r="Q240" s="248"/>
      <c r="R240" s="248"/>
      <c r="S240" s="248"/>
      <c r="T240" s="249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0" t="s">
        <v>142</v>
      </c>
      <c r="AU240" s="250" t="s">
        <v>88</v>
      </c>
      <c r="AV240" s="14" t="s">
        <v>140</v>
      </c>
      <c r="AW240" s="14" t="s">
        <v>34</v>
      </c>
      <c r="AX240" s="14" t="s">
        <v>86</v>
      </c>
      <c r="AY240" s="250" t="s">
        <v>133</v>
      </c>
    </row>
    <row r="241" s="2" customFormat="1" ht="24.15" customHeight="1">
      <c r="A241" s="39"/>
      <c r="B241" s="40"/>
      <c r="C241" s="215" t="s">
        <v>343</v>
      </c>
      <c r="D241" s="215" t="s">
        <v>135</v>
      </c>
      <c r="E241" s="216" t="s">
        <v>344</v>
      </c>
      <c r="F241" s="217" t="s">
        <v>345</v>
      </c>
      <c r="G241" s="218" t="s">
        <v>138</v>
      </c>
      <c r="H241" s="219">
        <v>0.64000000000000001</v>
      </c>
      <c r="I241" s="220"/>
      <c r="J241" s="221">
        <f>ROUND(I241*H241,2)</f>
        <v>0</v>
      </c>
      <c r="K241" s="217" t="s">
        <v>139</v>
      </c>
      <c r="L241" s="45"/>
      <c r="M241" s="222" t="s">
        <v>1</v>
      </c>
      <c r="N241" s="223" t="s">
        <v>43</v>
      </c>
      <c r="O241" s="92"/>
      <c r="P241" s="224">
        <f>O241*H241</f>
        <v>0</v>
      </c>
      <c r="Q241" s="224">
        <v>0.089219999999999994</v>
      </c>
      <c r="R241" s="224">
        <f>Q241*H241</f>
        <v>0.0571008</v>
      </c>
      <c r="S241" s="224">
        <v>0</v>
      </c>
      <c r="T241" s="225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26" t="s">
        <v>140</v>
      </c>
      <c r="AT241" s="226" t="s">
        <v>135</v>
      </c>
      <c r="AU241" s="226" t="s">
        <v>88</v>
      </c>
      <c r="AY241" s="18" t="s">
        <v>133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18" t="s">
        <v>86</v>
      </c>
      <c r="BK241" s="227">
        <f>ROUND(I241*H241,2)</f>
        <v>0</v>
      </c>
      <c r="BL241" s="18" t="s">
        <v>140</v>
      </c>
      <c r="BM241" s="226" t="s">
        <v>346</v>
      </c>
    </row>
    <row r="242" s="13" customFormat="1">
      <c r="A242" s="13"/>
      <c r="B242" s="228"/>
      <c r="C242" s="229"/>
      <c r="D242" s="230" t="s">
        <v>142</v>
      </c>
      <c r="E242" s="231" t="s">
        <v>1</v>
      </c>
      <c r="F242" s="232" t="s">
        <v>347</v>
      </c>
      <c r="G242" s="229"/>
      <c r="H242" s="233">
        <v>0.64000000000000001</v>
      </c>
      <c r="I242" s="234"/>
      <c r="J242" s="229"/>
      <c r="K242" s="229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142</v>
      </c>
      <c r="AU242" s="239" t="s">
        <v>88</v>
      </c>
      <c r="AV242" s="13" t="s">
        <v>88</v>
      </c>
      <c r="AW242" s="13" t="s">
        <v>34</v>
      </c>
      <c r="AX242" s="13" t="s">
        <v>86</v>
      </c>
      <c r="AY242" s="239" t="s">
        <v>133</v>
      </c>
    </row>
    <row r="243" s="2" customFormat="1" ht="24.15" customHeight="1">
      <c r="A243" s="39"/>
      <c r="B243" s="40"/>
      <c r="C243" s="272" t="s">
        <v>348</v>
      </c>
      <c r="D243" s="272" t="s">
        <v>251</v>
      </c>
      <c r="E243" s="273" t="s">
        <v>349</v>
      </c>
      <c r="F243" s="274" t="s">
        <v>350</v>
      </c>
      <c r="G243" s="275" t="s">
        <v>138</v>
      </c>
      <c r="H243" s="276">
        <v>0.65900000000000003</v>
      </c>
      <c r="I243" s="277"/>
      <c r="J243" s="278">
        <f>ROUND(I243*H243,2)</f>
        <v>0</v>
      </c>
      <c r="K243" s="274" t="s">
        <v>139</v>
      </c>
      <c r="L243" s="279"/>
      <c r="M243" s="280" t="s">
        <v>1</v>
      </c>
      <c r="N243" s="281" t="s">
        <v>43</v>
      </c>
      <c r="O243" s="92"/>
      <c r="P243" s="224">
        <f>O243*H243</f>
        <v>0</v>
      </c>
      <c r="Q243" s="224">
        <v>0.13100000000000001</v>
      </c>
      <c r="R243" s="224">
        <f>Q243*H243</f>
        <v>0.086329000000000003</v>
      </c>
      <c r="S243" s="224">
        <v>0</v>
      </c>
      <c r="T243" s="225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26" t="s">
        <v>171</v>
      </c>
      <c r="AT243" s="226" t="s">
        <v>251</v>
      </c>
      <c r="AU243" s="226" t="s">
        <v>88</v>
      </c>
      <c r="AY243" s="18" t="s">
        <v>133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18" t="s">
        <v>86</v>
      </c>
      <c r="BK243" s="227">
        <f>ROUND(I243*H243,2)</f>
        <v>0</v>
      </c>
      <c r="BL243" s="18" t="s">
        <v>140</v>
      </c>
      <c r="BM243" s="226" t="s">
        <v>351</v>
      </c>
    </row>
    <row r="244" s="13" customFormat="1">
      <c r="A244" s="13"/>
      <c r="B244" s="228"/>
      <c r="C244" s="229"/>
      <c r="D244" s="230" t="s">
        <v>142</v>
      </c>
      <c r="E244" s="229"/>
      <c r="F244" s="232" t="s">
        <v>352</v>
      </c>
      <c r="G244" s="229"/>
      <c r="H244" s="233">
        <v>0.65900000000000003</v>
      </c>
      <c r="I244" s="234"/>
      <c r="J244" s="229"/>
      <c r="K244" s="229"/>
      <c r="L244" s="235"/>
      <c r="M244" s="236"/>
      <c r="N244" s="237"/>
      <c r="O244" s="237"/>
      <c r="P244" s="237"/>
      <c r="Q244" s="237"/>
      <c r="R244" s="237"/>
      <c r="S244" s="237"/>
      <c r="T244" s="23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9" t="s">
        <v>142</v>
      </c>
      <c r="AU244" s="239" t="s">
        <v>88</v>
      </c>
      <c r="AV244" s="13" t="s">
        <v>88</v>
      </c>
      <c r="AW244" s="13" t="s">
        <v>4</v>
      </c>
      <c r="AX244" s="13" t="s">
        <v>86</v>
      </c>
      <c r="AY244" s="239" t="s">
        <v>133</v>
      </c>
    </row>
    <row r="245" s="2" customFormat="1" ht="33" customHeight="1">
      <c r="A245" s="39"/>
      <c r="B245" s="40"/>
      <c r="C245" s="215" t="s">
        <v>353</v>
      </c>
      <c r="D245" s="215" t="s">
        <v>135</v>
      </c>
      <c r="E245" s="216" t="s">
        <v>354</v>
      </c>
      <c r="F245" s="217" t="s">
        <v>355</v>
      </c>
      <c r="G245" s="218" t="s">
        <v>138</v>
      </c>
      <c r="H245" s="219">
        <v>281.839</v>
      </c>
      <c r="I245" s="220"/>
      <c r="J245" s="221">
        <f>ROUND(I245*H245,2)</f>
        <v>0</v>
      </c>
      <c r="K245" s="217" t="s">
        <v>139</v>
      </c>
      <c r="L245" s="45"/>
      <c r="M245" s="222" t="s">
        <v>1</v>
      </c>
      <c r="N245" s="223" t="s">
        <v>43</v>
      </c>
      <c r="O245" s="92"/>
      <c r="P245" s="224">
        <f>O245*H245</f>
        <v>0</v>
      </c>
      <c r="Q245" s="224">
        <v>0.089219999999999994</v>
      </c>
      <c r="R245" s="224">
        <f>Q245*H245</f>
        <v>25.145675579999999</v>
      </c>
      <c r="S245" s="224">
        <v>0</v>
      </c>
      <c r="T245" s="225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26" t="s">
        <v>140</v>
      </c>
      <c r="AT245" s="226" t="s">
        <v>135</v>
      </c>
      <c r="AU245" s="226" t="s">
        <v>88</v>
      </c>
      <c r="AY245" s="18" t="s">
        <v>133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18" t="s">
        <v>86</v>
      </c>
      <c r="BK245" s="227">
        <f>ROUND(I245*H245,2)</f>
        <v>0</v>
      </c>
      <c r="BL245" s="18" t="s">
        <v>140</v>
      </c>
      <c r="BM245" s="226" t="s">
        <v>356</v>
      </c>
    </row>
    <row r="246" s="13" customFormat="1">
      <c r="A246" s="13"/>
      <c r="B246" s="228"/>
      <c r="C246" s="229"/>
      <c r="D246" s="230" t="s">
        <v>142</v>
      </c>
      <c r="E246" s="231" t="s">
        <v>1</v>
      </c>
      <c r="F246" s="232" t="s">
        <v>357</v>
      </c>
      <c r="G246" s="229"/>
      <c r="H246" s="233">
        <v>281.839</v>
      </c>
      <c r="I246" s="234"/>
      <c r="J246" s="229"/>
      <c r="K246" s="229"/>
      <c r="L246" s="235"/>
      <c r="M246" s="236"/>
      <c r="N246" s="237"/>
      <c r="O246" s="237"/>
      <c r="P246" s="237"/>
      <c r="Q246" s="237"/>
      <c r="R246" s="237"/>
      <c r="S246" s="237"/>
      <c r="T246" s="23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9" t="s">
        <v>142</v>
      </c>
      <c r="AU246" s="239" t="s">
        <v>88</v>
      </c>
      <c r="AV246" s="13" t="s">
        <v>88</v>
      </c>
      <c r="AW246" s="13" t="s">
        <v>34</v>
      </c>
      <c r="AX246" s="13" t="s">
        <v>86</v>
      </c>
      <c r="AY246" s="239" t="s">
        <v>133</v>
      </c>
    </row>
    <row r="247" s="2" customFormat="1" ht="16.5" customHeight="1">
      <c r="A247" s="39"/>
      <c r="B247" s="40"/>
      <c r="C247" s="272" t="s">
        <v>358</v>
      </c>
      <c r="D247" s="272" t="s">
        <v>251</v>
      </c>
      <c r="E247" s="273" t="s">
        <v>359</v>
      </c>
      <c r="F247" s="274" t="s">
        <v>360</v>
      </c>
      <c r="G247" s="275" t="s">
        <v>138</v>
      </c>
      <c r="H247" s="276">
        <v>287.476</v>
      </c>
      <c r="I247" s="277"/>
      <c r="J247" s="278">
        <f>ROUND(I247*H247,2)</f>
        <v>0</v>
      </c>
      <c r="K247" s="274" t="s">
        <v>139</v>
      </c>
      <c r="L247" s="279"/>
      <c r="M247" s="280" t="s">
        <v>1</v>
      </c>
      <c r="N247" s="281" t="s">
        <v>43</v>
      </c>
      <c r="O247" s="92"/>
      <c r="P247" s="224">
        <f>O247*H247</f>
        <v>0</v>
      </c>
      <c r="Q247" s="224">
        <v>0.113</v>
      </c>
      <c r="R247" s="224">
        <f>Q247*H247</f>
        <v>32.484788000000002</v>
      </c>
      <c r="S247" s="224">
        <v>0</v>
      </c>
      <c r="T247" s="225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26" t="s">
        <v>171</v>
      </c>
      <c r="AT247" s="226" t="s">
        <v>251</v>
      </c>
      <c r="AU247" s="226" t="s">
        <v>88</v>
      </c>
      <c r="AY247" s="18" t="s">
        <v>133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18" t="s">
        <v>86</v>
      </c>
      <c r="BK247" s="227">
        <f>ROUND(I247*H247,2)</f>
        <v>0</v>
      </c>
      <c r="BL247" s="18" t="s">
        <v>140</v>
      </c>
      <c r="BM247" s="226" t="s">
        <v>361</v>
      </c>
    </row>
    <row r="248" s="13" customFormat="1">
      <c r="A248" s="13"/>
      <c r="B248" s="228"/>
      <c r="C248" s="229"/>
      <c r="D248" s="230" t="s">
        <v>142</v>
      </c>
      <c r="E248" s="231" t="s">
        <v>1</v>
      </c>
      <c r="F248" s="232" t="s">
        <v>362</v>
      </c>
      <c r="G248" s="229"/>
      <c r="H248" s="233">
        <v>287.476</v>
      </c>
      <c r="I248" s="234"/>
      <c r="J248" s="229"/>
      <c r="K248" s="229"/>
      <c r="L248" s="235"/>
      <c r="M248" s="236"/>
      <c r="N248" s="237"/>
      <c r="O248" s="237"/>
      <c r="P248" s="237"/>
      <c r="Q248" s="237"/>
      <c r="R248" s="237"/>
      <c r="S248" s="237"/>
      <c r="T248" s="23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9" t="s">
        <v>142</v>
      </c>
      <c r="AU248" s="239" t="s">
        <v>88</v>
      </c>
      <c r="AV248" s="13" t="s">
        <v>88</v>
      </c>
      <c r="AW248" s="13" t="s">
        <v>34</v>
      </c>
      <c r="AX248" s="13" t="s">
        <v>86</v>
      </c>
      <c r="AY248" s="239" t="s">
        <v>133</v>
      </c>
    </row>
    <row r="249" s="2" customFormat="1" ht="21.75" customHeight="1">
      <c r="A249" s="39"/>
      <c r="B249" s="40"/>
      <c r="C249" s="215" t="s">
        <v>363</v>
      </c>
      <c r="D249" s="215" t="s">
        <v>135</v>
      </c>
      <c r="E249" s="216" t="s">
        <v>364</v>
      </c>
      <c r="F249" s="217" t="s">
        <v>365</v>
      </c>
      <c r="G249" s="218" t="s">
        <v>168</v>
      </c>
      <c r="H249" s="219">
        <v>1.6000000000000001</v>
      </c>
      <c r="I249" s="220"/>
      <c r="J249" s="221">
        <f>ROUND(I249*H249,2)</f>
        <v>0</v>
      </c>
      <c r="K249" s="217" t="s">
        <v>139</v>
      </c>
      <c r="L249" s="45"/>
      <c r="M249" s="222" t="s">
        <v>1</v>
      </c>
      <c r="N249" s="223" t="s">
        <v>43</v>
      </c>
      <c r="O249" s="92"/>
      <c r="P249" s="224">
        <f>O249*H249</f>
        <v>0</v>
      </c>
      <c r="Q249" s="224">
        <v>0.0035999999999999999</v>
      </c>
      <c r="R249" s="224">
        <f>Q249*H249</f>
        <v>0.0057600000000000004</v>
      </c>
      <c r="S249" s="224">
        <v>0</v>
      </c>
      <c r="T249" s="225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26" t="s">
        <v>140</v>
      </c>
      <c r="AT249" s="226" t="s">
        <v>135</v>
      </c>
      <c r="AU249" s="226" t="s">
        <v>88</v>
      </c>
      <c r="AY249" s="18" t="s">
        <v>133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18" t="s">
        <v>86</v>
      </c>
      <c r="BK249" s="227">
        <f>ROUND(I249*H249,2)</f>
        <v>0</v>
      </c>
      <c r="BL249" s="18" t="s">
        <v>140</v>
      </c>
      <c r="BM249" s="226" t="s">
        <v>366</v>
      </c>
    </row>
    <row r="250" s="13" customFormat="1">
      <c r="A250" s="13"/>
      <c r="B250" s="228"/>
      <c r="C250" s="229"/>
      <c r="D250" s="230" t="s">
        <v>142</v>
      </c>
      <c r="E250" s="231" t="s">
        <v>1</v>
      </c>
      <c r="F250" s="232" t="s">
        <v>367</v>
      </c>
      <c r="G250" s="229"/>
      <c r="H250" s="233">
        <v>1.6000000000000001</v>
      </c>
      <c r="I250" s="234"/>
      <c r="J250" s="229"/>
      <c r="K250" s="229"/>
      <c r="L250" s="235"/>
      <c r="M250" s="236"/>
      <c r="N250" s="237"/>
      <c r="O250" s="237"/>
      <c r="P250" s="237"/>
      <c r="Q250" s="237"/>
      <c r="R250" s="237"/>
      <c r="S250" s="237"/>
      <c r="T250" s="23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9" t="s">
        <v>142</v>
      </c>
      <c r="AU250" s="239" t="s">
        <v>88</v>
      </c>
      <c r="AV250" s="13" t="s">
        <v>88</v>
      </c>
      <c r="AW250" s="13" t="s">
        <v>34</v>
      </c>
      <c r="AX250" s="13" t="s">
        <v>86</v>
      </c>
      <c r="AY250" s="239" t="s">
        <v>133</v>
      </c>
    </row>
    <row r="251" s="12" customFormat="1" ht="22.8" customHeight="1">
      <c r="A251" s="12"/>
      <c r="B251" s="199"/>
      <c r="C251" s="200"/>
      <c r="D251" s="201" t="s">
        <v>77</v>
      </c>
      <c r="E251" s="213" t="s">
        <v>161</v>
      </c>
      <c r="F251" s="213" t="s">
        <v>368</v>
      </c>
      <c r="G251" s="200"/>
      <c r="H251" s="200"/>
      <c r="I251" s="203"/>
      <c r="J251" s="214">
        <f>BK251</f>
        <v>0</v>
      </c>
      <c r="K251" s="200"/>
      <c r="L251" s="205"/>
      <c r="M251" s="206"/>
      <c r="N251" s="207"/>
      <c r="O251" s="207"/>
      <c r="P251" s="208">
        <f>SUM(P252:P261)</f>
        <v>0</v>
      </c>
      <c r="Q251" s="207"/>
      <c r="R251" s="208">
        <f>SUM(R252:R261)</f>
        <v>5.9559040000000003</v>
      </c>
      <c r="S251" s="207"/>
      <c r="T251" s="209">
        <f>SUM(T252:T261)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0" t="s">
        <v>86</v>
      </c>
      <c r="AT251" s="211" t="s">
        <v>77</v>
      </c>
      <c r="AU251" s="211" t="s">
        <v>86</v>
      </c>
      <c r="AY251" s="210" t="s">
        <v>133</v>
      </c>
      <c r="BK251" s="212">
        <f>SUM(BK252:BK261)</f>
        <v>0</v>
      </c>
    </row>
    <row r="252" s="2" customFormat="1" ht="24.15" customHeight="1">
      <c r="A252" s="39"/>
      <c r="B252" s="40"/>
      <c r="C252" s="215" t="s">
        <v>369</v>
      </c>
      <c r="D252" s="215" t="s">
        <v>135</v>
      </c>
      <c r="E252" s="216" t="s">
        <v>370</v>
      </c>
      <c r="F252" s="217" t="s">
        <v>371</v>
      </c>
      <c r="G252" s="218" t="s">
        <v>138</v>
      </c>
      <c r="H252" s="219">
        <v>95.680000000000007</v>
      </c>
      <c r="I252" s="220"/>
      <c r="J252" s="221">
        <f>ROUND(I252*H252,2)</f>
        <v>0</v>
      </c>
      <c r="K252" s="217" t="s">
        <v>139</v>
      </c>
      <c r="L252" s="45"/>
      <c r="M252" s="222" t="s">
        <v>1</v>
      </c>
      <c r="N252" s="223" t="s">
        <v>43</v>
      </c>
      <c r="O252" s="92"/>
      <c r="P252" s="224">
        <f>O252*H252</f>
        <v>0</v>
      </c>
      <c r="Q252" s="224">
        <v>0.0063</v>
      </c>
      <c r="R252" s="224">
        <f>Q252*H252</f>
        <v>0.6027840000000001</v>
      </c>
      <c r="S252" s="224">
        <v>0</v>
      </c>
      <c r="T252" s="22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26" t="s">
        <v>140</v>
      </c>
      <c r="AT252" s="226" t="s">
        <v>135</v>
      </c>
      <c r="AU252" s="226" t="s">
        <v>88</v>
      </c>
      <c r="AY252" s="18" t="s">
        <v>133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8" t="s">
        <v>86</v>
      </c>
      <c r="BK252" s="227">
        <f>ROUND(I252*H252,2)</f>
        <v>0</v>
      </c>
      <c r="BL252" s="18" t="s">
        <v>140</v>
      </c>
      <c r="BM252" s="226" t="s">
        <v>372</v>
      </c>
    </row>
    <row r="253" s="13" customFormat="1">
      <c r="A253" s="13"/>
      <c r="B253" s="228"/>
      <c r="C253" s="229"/>
      <c r="D253" s="230" t="s">
        <v>142</v>
      </c>
      <c r="E253" s="231" t="s">
        <v>1</v>
      </c>
      <c r="F253" s="232" t="s">
        <v>373</v>
      </c>
      <c r="G253" s="229"/>
      <c r="H253" s="233">
        <v>95.680000000000007</v>
      </c>
      <c r="I253" s="234"/>
      <c r="J253" s="229"/>
      <c r="K253" s="229"/>
      <c r="L253" s="235"/>
      <c r="M253" s="236"/>
      <c r="N253" s="237"/>
      <c r="O253" s="237"/>
      <c r="P253" s="237"/>
      <c r="Q253" s="237"/>
      <c r="R253" s="237"/>
      <c r="S253" s="237"/>
      <c r="T253" s="23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9" t="s">
        <v>142</v>
      </c>
      <c r="AU253" s="239" t="s">
        <v>88</v>
      </c>
      <c r="AV253" s="13" t="s">
        <v>88</v>
      </c>
      <c r="AW253" s="13" t="s">
        <v>34</v>
      </c>
      <c r="AX253" s="13" t="s">
        <v>86</v>
      </c>
      <c r="AY253" s="239" t="s">
        <v>133</v>
      </c>
    </row>
    <row r="254" s="2" customFormat="1" ht="24.15" customHeight="1">
      <c r="A254" s="39"/>
      <c r="B254" s="40"/>
      <c r="C254" s="215" t="s">
        <v>374</v>
      </c>
      <c r="D254" s="215" t="s">
        <v>135</v>
      </c>
      <c r="E254" s="216" t="s">
        <v>375</v>
      </c>
      <c r="F254" s="217" t="s">
        <v>376</v>
      </c>
      <c r="G254" s="218" t="s">
        <v>138</v>
      </c>
      <c r="H254" s="219">
        <v>85</v>
      </c>
      <c r="I254" s="220"/>
      <c r="J254" s="221">
        <f>ROUND(I254*H254,2)</f>
        <v>0</v>
      </c>
      <c r="K254" s="217" t="s">
        <v>139</v>
      </c>
      <c r="L254" s="45"/>
      <c r="M254" s="222" t="s">
        <v>1</v>
      </c>
      <c r="N254" s="223" t="s">
        <v>43</v>
      </c>
      <c r="O254" s="92"/>
      <c r="P254" s="224">
        <f>O254*H254</f>
        <v>0</v>
      </c>
      <c r="Q254" s="224">
        <v>0.027300000000000001</v>
      </c>
      <c r="R254" s="224">
        <f>Q254*H254</f>
        <v>2.3205</v>
      </c>
      <c r="S254" s="224">
        <v>0</v>
      </c>
      <c r="T254" s="225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26" t="s">
        <v>140</v>
      </c>
      <c r="AT254" s="226" t="s">
        <v>135</v>
      </c>
      <c r="AU254" s="226" t="s">
        <v>88</v>
      </c>
      <c r="AY254" s="18" t="s">
        <v>133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18" t="s">
        <v>86</v>
      </c>
      <c r="BK254" s="227">
        <f>ROUND(I254*H254,2)</f>
        <v>0</v>
      </c>
      <c r="BL254" s="18" t="s">
        <v>140</v>
      </c>
      <c r="BM254" s="226" t="s">
        <v>377</v>
      </c>
    </row>
    <row r="255" s="13" customFormat="1">
      <c r="A255" s="13"/>
      <c r="B255" s="228"/>
      <c r="C255" s="229"/>
      <c r="D255" s="230" t="s">
        <v>142</v>
      </c>
      <c r="E255" s="231" t="s">
        <v>1</v>
      </c>
      <c r="F255" s="232" t="s">
        <v>378</v>
      </c>
      <c r="G255" s="229"/>
      <c r="H255" s="233">
        <v>85</v>
      </c>
      <c r="I255" s="234"/>
      <c r="J255" s="229"/>
      <c r="K255" s="229"/>
      <c r="L255" s="235"/>
      <c r="M255" s="236"/>
      <c r="N255" s="237"/>
      <c r="O255" s="237"/>
      <c r="P255" s="237"/>
      <c r="Q255" s="237"/>
      <c r="R255" s="237"/>
      <c r="S255" s="237"/>
      <c r="T255" s="23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9" t="s">
        <v>142</v>
      </c>
      <c r="AU255" s="239" t="s">
        <v>88</v>
      </c>
      <c r="AV255" s="13" t="s">
        <v>88</v>
      </c>
      <c r="AW255" s="13" t="s">
        <v>34</v>
      </c>
      <c r="AX255" s="13" t="s">
        <v>86</v>
      </c>
      <c r="AY255" s="239" t="s">
        <v>133</v>
      </c>
    </row>
    <row r="256" s="2" customFormat="1" ht="24.15" customHeight="1">
      <c r="A256" s="39"/>
      <c r="B256" s="40"/>
      <c r="C256" s="215" t="s">
        <v>379</v>
      </c>
      <c r="D256" s="215" t="s">
        <v>135</v>
      </c>
      <c r="E256" s="216" t="s">
        <v>380</v>
      </c>
      <c r="F256" s="217" t="s">
        <v>381</v>
      </c>
      <c r="G256" s="218" t="s">
        <v>138</v>
      </c>
      <c r="H256" s="219">
        <v>85</v>
      </c>
      <c r="I256" s="220"/>
      <c r="J256" s="221">
        <f>ROUND(I256*H256,2)</f>
        <v>0</v>
      </c>
      <c r="K256" s="217" t="s">
        <v>139</v>
      </c>
      <c r="L256" s="45"/>
      <c r="M256" s="222" t="s">
        <v>1</v>
      </c>
      <c r="N256" s="223" t="s">
        <v>43</v>
      </c>
      <c r="O256" s="92"/>
      <c r="P256" s="224">
        <f>O256*H256</f>
        <v>0</v>
      </c>
      <c r="Q256" s="224">
        <v>0.00022000000000000001</v>
      </c>
      <c r="R256" s="224">
        <f>Q256*H256</f>
        <v>0.018700000000000001</v>
      </c>
      <c r="S256" s="224">
        <v>0</v>
      </c>
      <c r="T256" s="22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26" t="s">
        <v>140</v>
      </c>
      <c r="AT256" s="226" t="s">
        <v>135</v>
      </c>
      <c r="AU256" s="226" t="s">
        <v>88</v>
      </c>
      <c r="AY256" s="18" t="s">
        <v>133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18" t="s">
        <v>86</v>
      </c>
      <c r="BK256" s="227">
        <f>ROUND(I256*H256,2)</f>
        <v>0</v>
      </c>
      <c r="BL256" s="18" t="s">
        <v>140</v>
      </c>
      <c r="BM256" s="226" t="s">
        <v>382</v>
      </c>
    </row>
    <row r="257" s="13" customFormat="1">
      <c r="A257" s="13"/>
      <c r="B257" s="228"/>
      <c r="C257" s="229"/>
      <c r="D257" s="230" t="s">
        <v>142</v>
      </c>
      <c r="E257" s="231" t="s">
        <v>1</v>
      </c>
      <c r="F257" s="232" t="s">
        <v>378</v>
      </c>
      <c r="G257" s="229"/>
      <c r="H257" s="233">
        <v>85</v>
      </c>
      <c r="I257" s="234"/>
      <c r="J257" s="229"/>
      <c r="K257" s="229"/>
      <c r="L257" s="235"/>
      <c r="M257" s="236"/>
      <c r="N257" s="237"/>
      <c r="O257" s="237"/>
      <c r="P257" s="237"/>
      <c r="Q257" s="237"/>
      <c r="R257" s="237"/>
      <c r="S257" s="237"/>
      <c r="T257" s="23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9" t="s">
        <v>142</v>
      </c>
      <c r="AU257" s="239" t="s">
        <v>88</v>
      </c>
      <c r="AV257" s="13" t="s">
        <v>88</v>
      </c>
      <c r="AW257" s="13" t="s">
        <v>34</v>
      </c>
      <c r="AX257" s="13" t="s">
        <v>86</v>
      </c>
      <c r="AY257" s="239" t="s">
        <v>133</v>
      </c>
    </row>
    <row r="258" s="2" customFormat="1" ht="24.15" customHeight="1">
      <c r="A258" s="39"/>
      <c r="B258" s="40"/>
      <c r="C258" s="215" t="s">
        <v>383</v>
      </c>
      <c r="D258" s="215" t="s">
        <v>135</v>
      </c>
      <c r="E258" s="216" t="s">
        <v>384</v>
      </c>
      <c r="F258" s="217" t="s">
        <v>385</v>
      </c>
      <c r="G258" s="218" t="s">
        <v>138</v>
      </c>
      <c r="H258" s="219">
        <v>95.680000000000007</v>
      </c>
      <c r="I258" s="220"/>
      <c r="J258" s="221">
        <f>ROUND(I258*H258,2)</f>
        <v>0</v>
      </c>
      <c r="K258" s="217" t="s">
        <v>139</v>
      </c>
      <c r="L258" s="45"/>
      <c r="M258" s="222" t="s">
        <v>1</v>
      </c>
      <c r="N258" s="223" t="s">
        <v>43</v>
      </c>
      <c r="O258" s="92"/>
      <c r="P258" s="224">
        <f>O258*H258</f>
        <v>0</v>
      </c>
      <c r="Q258" s="224">
        <v>0.0315</v>
      </c>
      <c r="R258" s="224">
        <f>Q258*H258</f>
        <v>3.0139200000000002</v>
      </c>
      <c r="S258" s="224">
        <v>0</v>
      </c>
      <c r="T258" s="225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26" t="s">
        <v>140</v>
      </c>
      <c r="AT258" s="226" t="s">
        <v>135</v>
      </c>
      <c r="AU258" s="226" t="s">
        <v>88</v>
      </c>
      <c r="AY258" s="18" t="s">
        <v>133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18" t="s">
        <v>86</v>
      </c>
      <c r="BK258" s="227">
        <f>ROUND(I258*H258,2)</f>
        <v>0</v>
      </c>
      <c r="BL258" s="18" t="s">
        <v>140</v>
      </c>
      <c r="BM258" s="226" t="s">
        <v>386</v>
      </c>
    </row>
    <row r="259" s="13" customFormat="1">
      <c r="A259" s="13"/>
      <c r="B259" s="228"/>
      <c r="C259" s="229"/>
      <c r="D259" s="230" t="s">
        <v>142</v>
      </c>
      <c r="E259" s="231" t="s">
        <v>1</v>
      </c>
      <c r="F259" s="232" t="s">
        <v>373</v>
      </c>
      <c r="G259" s="229"/>
      <c r="H259" s="233">
        <v>95.680000000000007</v>
      </c>
      <c r="I259" s="234"/>
      <c r="J259" s="229"/>
      <c r="K259" s="229"/>
      <c r="L259" s="235"/>
      <c r="M259" s="236"/>
      <c r="N259" s="237"/>
      <c r="O259" s="237"/>
      <c r="P259" s="237"/>
      <c r="Q259" s="237"/>
      <c r="R259" s="237"/>
      <c r="S259" s="237"/>
      <c r="T259" s="23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9" t="s">
        <v>142</v>
      </c>
      <c r="AU259" s="239" t="s">
        <v>88</v>
      </c>
      <c r="AV259" s="13" t="s">
        <v>88</v>
      </c>
      <c r="AW259" s="13" t="s">
        <v>34</v>
      </c>
      <c r="AX259" s="13" t="s">
        <v>86</v>
      </c>
      <c r="AY259" s="239" t="s">
        <v>133</v>
      </c>
    </row>
    <row r="260" s="2" customFormat="1" ht="16.5" customHeight="1">
      <c r="A260" s="39"/>
      <c r="B260" s="40"/>
      <c r="C260" s="215" t="s">
        <v>387</v>
      </c>
      <c r="D260" s="215" t="s">
        <v>135</v>
      </c>
      <c r="E260" s="216" t="s">
        <v>388</v>
      </c>
      <c r="F260" s="217" t="s">
        <v>389</v>
      </c>
      <c r="G260" s="218" t="s">
        <v>138</v>
      </c>
      <c r="H260" s="219">
        <v>95.680000000000007</v>
      </c>
      <c r="I260" s="220"/>
      <c r="J260" s="221">
        <f>ROUND(I260*H260,2)</f>
        <v>0</v>
      </c>
      <c r="K260" s="217" t="s">
        <v>139</v>
      </c>
      <c r="L260" s="45"/>
      <c r="M260" s="222" t="s">
        <v>1</v>
      </c>
      <c r="N260" s="223" t="s">
        <v>43</v>
      </c>
      <c r="O260" s="92"/>
      <c r="P260" s="224">
        <f>O260*H260</f>
        <v>0</v>
      </c>
      <c r="Q260" s="224">
        <v>0</v>
      </c>
      <c r="R260" s="224">
        <f>Q260*H260</f>
        <v>0</v>
      </c>
      <c r="S260" s="224">
        <v>0</v>
      </c>
      <c r="T260" s="225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26" t="s">
        <v>140</v>
      </c>
      <c r="AT260" s="226" t="s">
        <v>135</v>
      </c>
      <c r="AU260" s="226" t="s">
        <v>88</v>
      </c>
      <c r="AY260" s="18" t="s">
        <v>133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18" t="s">
        <v>86</v>
      </c>
      <c r="BK260" s="227">
        <f>ROUND(I260*H260,2)</f>
        <v>0</v>
      </c>
      <c r="BL260" s="18" t="s">
        <v>140</v>
      </c>
      <c r="BM260" s="226" t="s">
        <v>390</v>
      </c>
    </row>
    <row r="261" s="13" customFormat="1">
      <c r="A261" s="13"/>
      <c r="B261" s="228"/>
      <c r="C261" s="229"/>
      <c r="D261" s="230" t="s">
        <v>142</v>
      </c>
      <c r="E261" s="231" t="s">
        <v>1</v>
      </c>
      <c r="F261" s="232" t="s">
        <v>373</v>
      </c>
      <c r="G261" s="229"/>
      <c r="H261" s="233">
        <v>95.680000000000007</v>
      </c>
      <c r="I261" s="234"/>
      <c r="J261" s="229"/>
      <c r="K261" s="229"/>
      <c r="L261" s="235"/>
      <c r="M261" s="236"/>
      <c r="N261" s="237"/>
      <c r="O261" s="237"/>
      <c r="P261" s="237"/>
      <c r="Q261" s="237"/>
      <c r="R261" s="237"/>
      <c r="S261" s="237"/>
      <c r="T261" s="23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9" t="s">
        <v>142</v>
      </c>
      <c r="AU261" s="239" t="s">
        <v>88</v>
      </c>
      <c r="AV261" s="13" t="s">
        <v>88</v>
      </c>
      <c r="AW261" s="13" t="s">
        <v>34</v>
      </c>
      <c r="AX261" s="13" t="s">
        <v>86</v>
      </c>
      <c r="AY261" s="239" t="s">
        <v>133</v>
      </c>
    </row>
    <row r="262" s="12" customFormat="1" ht="22.8" customHeight="1">
      <c r="A262" s="12"/>
      <c r="B262" s="199"/>
      <c r="C262" s="200"/>
      <c r="D262" s="201" t="s">
        <v>77</v>
      </c>
      <c r="E262" s="213" t="s">
        <v>171</v>
      </c>
      <c r="F262" s="213" t="s">
        <v>391</v>
      </c>
      <c r="G262" s="200"/>
      <c r="H262" s="200"/>
      <c r="I262" s="203"/>
      <c r="J262" s="214">
        <f>BK262</f>
        <v>0</v>
      </c>
      <c r="K262" s="200"/>
      <c r="L262" s="205"/>
      <c r="M262" s="206"/>
      <c r="N262" s="207"/>
      <c r="O262" s="207"/>
      <c r="P262" s="208">
        <f>SUM(P263:P270)</f>
        <v>0</v>
      </c>
      <c r="Q262" s="207"/>
      <c r="R262" s="208">
        <f>SUM(R263:R270)</f>
        <v>0.22947000000000001</v>
      </c>
      <c r="S262" s="207"/>
      <c r="T262" s="209">
        <f>SUM(T263:T270)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0" t="s">
        <v>86</v>
      </c>
      <c r="AT262" s="211" t="s">
        <v>77</v>
      </c>
      <c r="AU262" s="211" t="s">
        <v>86</v>
      </c>
      <c r="AY262" s="210" t="s">
        <v>133</v>
      </c>
      <c r="BK262" s="212">
        <f>SUM(BK263:BK270)</f>
        <v>0</v>
      </c>
    </row>
    <row r="263" s="2" customFormat="1" ht="33" customHeight="1">
      <c r="A263" s="39"/>
      <c r="B263" s="40"/>
      <c r="C263" s="215" t="s">
        <v>392</v>
      </c>
      <c r="D263" s="215" t="s">
        <v>135</v>
      </c>
      <c r="E263" s="216" t="s">
        <v>393</v>
      </c>
      <c r="F263" s="217" t="s">
        <v>394</v>
      </c>
      <c r="G263" s="218" t="s">
        <v>311</v>
      </c>
      <c r="H263" s="219">
        <v>2</v>
      </c>
      <c r="I263" s="220"/>
      <c r="J263" s="221">
        <f>ROUND(I263*H263,2)</f>
        <v>0</v>
      </c>
      <c r="K263" s="217" t="s">
        <v>1</v>
      </c>
      <c r="L263" s="45"/>
      <c r="M263" s="222" t="s">
        <v>1</v>
      </c>
      <c r="N263" s="223" t="s">
        <v>43</v>
      </c>
      <c r="O263" s="92"/>
      <c r="P263" s="224">
        <f>O263*H263</f>
        <v>0</v>
      </c>
      <c r="Q263" s="224">
        <v>6.9999999999999994E-05</v>
      </c>
      <c r="R263" s="224">
        <f>Q263*H263</f>
        <v>0.00013999999999999999</v>
      </c>
      <c r="S263" s="224">
        <v>0</v>
      </c>
      <c r="T263" s="225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26" t="s">
        <v>140</v>
      </c>
      <c r="AT263" s="226" t="s">
        <v>135</v>
      </c>
      <c r="AU263" s="226" t="s">
        <v>88</v>
      </c>
      <c r="AY263" s="18" t="s">
        <v>133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18" t="s">
        <v>86</v>
      </c>
      <c r="BK263" s="227">
        <f>ROUND(I263*H263,2)</f>
        <v>0</v>
      </c>
      <c r="BL263" s="18" t="s">
        <v>140</v>
      </c>
      <c r="BM263" s="226" t="s">
        <v>395</v>
      </c>
    </row>
    <row r="264" s="2" customFormat="1" ht="24.15" customHeight="1">
      <c r="A264" s="39"/>
      <c r="B264" s="40"/>
      <c r="C264" s="215" t="s">
        <v>396</v>
      </c>
      <c r="D264" s="215" t="s">
        <v>135</v>
      </c>
      <c r="E264" s="216" t="s">
        <v>397</v>
      </c>
      <c r="F264" s="217" t="s">
        <v>398</v>
      </c>
      <c r="G264" s="218" t="s">
        <v>399</v>
      </c>
      <c r="H264" s="219">
        <v>2</v>
      </c>
      <c r="I264" s="220"/>
      <c r="J264" s="221">
        <f>ROUND(I264*H264,2)</f>
        <v>0</v>
      </c>
      <c r="K264" s="217" t="s">
        <v>1</v>
      </c>
      <c r="L264" s="45"/>
      <c r="M264" s="222" t="s">
        <v>1</v>
      </c>
      <c r="N264" s="223" t="s">
        <v>43</v>
      </c>
      <c r="O264" s="92"/>
      <c r="P264" s="224">
        <f>O264*H264</f>
        <v>0</v>
      </c>
      <c r="Q264" s="224">
        <v>0</v>
      </c>
      <c r="R264" s="224">
        <f>Q264*H264</f>
        <v>0</v>
      </c>
      <c r="S264" s="224">
        <v>0</v>
      </c>
      <c r="T264" s="225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26" t="s">
        <v>140</v>
      </c>
      <c r="AT264" s="226" t="s">
        <v>135</v>
      </c>
      <c r="AU264" s="226" t="s">
        <v>88</v>
      </c>
      <c r="AY264" s="18" t="s">
        <v>133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18" t="s">
        <v>86</v>
      </c>
      <c r="BK264" s="227">
        <f>ROUND(I264*H264,2)</f>
        <v>0</v>
      </c>
      <c r="BL264" s="18" t="s">
        <v>140</v>
      </c>
      <c r="BM264" s="226" t="s">
        <v>400</v>
      </c>
    </row>
    <row r="265" s="13" customFormat="1">
      <c r="A265" s="13"/>
      <c r="B265" s="228"/>
      <c r="C265" s="229"/>
      <c r="D265" s="230" t="s">
        <v>142</v>
      </c>
      <c r="E265" s="231" t="s">
        <v>1</v>
      </c>
      <c r="F265" s="232" t="s">
        <v>88</v>
      </c>
      <c r="G265" s="229"/>
      <c r="H265" s="233">
        <v>2</v>
      </c>
      <c r="I265" s="234"/>
      <c r="J265" s="229"/>
      <c r="K265" s="229"/>
      <c r="L265" s="235"/>
      <c r="M265" s="236"/>
      <c r="N265" s="237"/>
      <c r="O265" s="237"/>
      <c r="P265" s="237"/>
      <c r="Q265" s="237"/>
      <c r="R265" s="237"/>
      <c r="S265" s="237"/>
      <c r="T265" s="23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9" t="s">
        <v>142</v>
      </c>
      <c r="AU265" s="239" t="s">
        <v>88</v>
      </c>
      <c r="AV265" s="13" t="s">
        <v>88</v>
      </c>
      <c r="AW265" s="13" t="s">
        <v>34</v>
      </c>
      <c r="AX265" s="13" t="s">
        <v>86</v>
      </c>
      <c r="AY265" s="239" t="s">
        <v>133</v>
      </c>
    </row>
    <row r="266" s="2" customFormat="1" ht="24.15" customHeight="1">
      <c r="A266" s="39"/>
      <c r="B266" s="40"/>
      <c r="C266" s="215" t="s">
        <v>401</v>
      </c>
      <c r="D266" s="215" t="s">
        <v>135</v>
      </c>
      <c r="E266" s="216" t="s">
        <v>402</v>
      </c>
      <c r="F266" s="217" t="s">
        <v>403</v>
      </c>
      <c r="G266" s="218" t="s">
        <v>311</v>
      </c>
      <c r="H266" s="219">
        <v>1</v>
      </c>
      <c r="I266" s="220"/>
      <c r="J266" s="221">
        <f>ROUND(I266*H266,2)</f>
        <v>0</v>
      </c>
      <c r="K266" s="217" t="s">
        <v>139</v>
      </c>
      <c r="L266" s="45"/>
      <c r="M266" s="222" t="s">
        <v>1</v>
      </c>
      <c r="N266" s="223" t="s">
        <v>43</v>
      </c>
      <c r="O266" s="92"/>
      <c r="P266" s="224">
        <f>O266*H266</f>
        <v>0</v>
      </c>
      <c r="Q266" s="224">
        <v>0.11217000000000001</v>
      </c>
      <c r="R266" s="224">
        <f>Q266*H266</f>
        <v>0.11217000000000001</v>
      </c>
      <c r="S266" s="224">
        <v>0</v>
      </c>
      <c r="T266" s="225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26" t="s">
        <v>140</v>
      </c>
      <c r="AT266" s="226" t="s">
        <v>135</v>
      </c>
      <c r="AU266" s="226" t="s">
        <v>88</v>
      </c>
      <c r="AY266" s="18" t="s">
        <v>133</v>
      </c>
      <c r="BE266" s="227">
        <f>IF(N266="základní",J266,0)</f>
        <v>0</v>
      </c>
      <c r="BF266" s="227">
        <f>IF(N266="snížená",J266,0)</f>
        <v>0</v>
      </c>
      <c r="BG266" s="227">
        <f>IF(N266="zákl. přenesená",J266,0)</f>
        <v>0</v>
      </c>
      <c r="BH266" s="227">
        <f>IF(N266="sníž. přenesená",J266,0)</f>
        <v>0</v>
      </c>
      <c r="BI266" s="227">
        <f>IF(N266="nulová",J266,0)</f>
        <v>0</v>
      </c>
      <c r="BJ266" s="18" t="s">
        <v>86</v>
      </c>
      <c r="BK266" s="227">
        <f>ROUND(I266*H266,2)</f>
        <v>0</v>
      </c>
      <c r="BL266" s="18" t="s">
        <v>140</v>
      </c>
      <c r="BM266" s="226" t="s">
        <v>404</v>
      </c>
    </row>
    <row r="267" s="2" customFormat="1" ht="24.15" customHeight="1">
      <c r="A267" s="39"/>
      <c r="B267" s="40"/>
      <c r="C267" s="215" t="s">
        <v>405</v>
      </c>
      <c r="D267" s="215" t="s">
        <v>135</v>
      </c>
      <c r="E267" s="216" t="s">
        <v>406</v>
      </c>
      <c r="F267" s="217" t="s">
        <v>407</v>
      </c>
      <c r="G267" s="218" t="s">
        <v>311</v>
      </c>
      <c r="H267" s="219">
        <v>1</v>
      </c>
      <c r="I267" s="220"/>
      <c r="J267" s="221">
        <f>ROUND(I267*H267,2)</f>
        <v>0</v>
      </c>
      <c r="K267" s="217" t="s">
        <v>139</v>
      </c>
      <c r="L267" s="45"/>
      <c r="M267" s="222" t="s">
        <v>1</v>
      </c>
      <c r="N267" s="223" t="s">
        <v>43</v>
      </c>
      <c r="O267" s="92"/>
      <c r="P267" s="224">
        <f>O267*H267</f>
        <v>0</v>
      </c>
      <c r="Q267" s="224">
        <v>0.024240000000000001</v>
      </c>
      <c r="R267" s="224">
        <f>Q267*H267</f>
        <v>0.024240000000000001</v>
      </c>
      <c r="S267" s="224">
        <v>0</v>
      </c>
      <c r="T267" s="225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26" t="s">
        <v>140</v>
      </c>
      <c r="AT267" s="226" t="s">
        <v>135</v>
      </c>
      <c r="AU267" s="226" t="s">
        <v>88</v>
      </c>
      <c r="AY267" s="18" t="s">
        <v>133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18" t="s">
        <v>86</v>
      </c>
      <c r="BK267" s="227">
        <f>ROUND(I267*H267,2)</f>
        <v>0</v>
      </c>
      <c r="BL267" s="18" t="s">
        <v>140</v>
      </c>
      <c r="BM267" s="226" t="s">
        <v>408</v>
      </c>
    </row>
    <row r="268" s="2" customFormat="1" ht="24.15" customHeight="1">
      <c r="A268" s="39"/>
      <c r="B268" s="40"/>
      <c r="C268" s="215" t="s">
        <v>409</v>
      </c>
      <c r="D268" s="215" t="s">
        <v>135</v>
      </c>
      <c r="E268" s="216" t="s">
        <v>410</v>
      </c>
      <c r="F268" s="217" t="s">
        <v>411</v>
      </c>
      <c r="G268" s="218" t="s">
        <v>311</v>
      </c>
      <c r="H268" s="219">
        <v>1</v>
      </c>
      <c r="I268" s="220"/>
      <c r="J268" s="221">
        <f>ROUND(I268*H268,2)</f>
        <v>0</v>
      </c>
      <c r="K268" s="217" t="s">
        <v>139</v>
      </c>
      <c r="L268" s="45"/>
      <c r="M268" s="222" t="s">
        <v>1</v>
      </c>
      <c r="N268" s="223" t="s">
        <v>43</v>
      </c>
      <c r="O268" s="92"/>
      <c r="P268" s="224">
        <f>O268*H268</f>
        <v>0</v>
      </c>
      <c r="Q268" s="224">
        <v>0</v>
      </c>
      <c r="R268" s="224">
        <f>Q268*H268</f>
        <v>0</v>
      </c>
      <c r="S268" s="224">
        <v>0</v>
      </c>
      <c r="T268" s="225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6" t="s">
        <v>140</v>
      </c>
      <c r="AT268" s="226" t="s">
        <v>135</v>
      </c>
      <c r="AU268" s="226" t="s">
        <v>88</v>
      </c>
      <c r="AY268" s="18" t="s">
        <v>133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18" t="s">
        <v>86</v>
      </c>
      <c r="BK268" s="227">
        <f>ROUND(I268*H268,2)</f>
        <v>0</v>
      </c>
      <c r="BL268" s="18" t="s">
        <v>140</v>
      </c>
      <c r="BM268" s="226" t="s">
        <v>412</v>
      </c>
    </row>
    <row r="269" s="2" customFormat="1" ht="33" customHeight="1">
      <c r="A269" s="39"/>
      <c r="B269" s="40"/>
      <c r="C269" s="215" t="s">
        <v>413</v>
      </c>
      <c r="D269" s="215" t="s">
        <v>135</v>
      </c>
      <c r="E269" s="216" t="s">
        <v>414</v>
      </c>
      <c r="F269" s="217" t="s">
        <v>415</v>
      </c>
      <c r="G269" s="218" t="s">
        <v>311</v>
      </c>
      <c r="H269" s="219">
        <v>1</v>
      </c>
      <c r="I269" s="220"/>
      <c r="J269" s="221">
        <f>ROUND(I269*H269,2)</f>
        <v>0</v>
      </c>
      <c r="K269" s="217" t="s">
        <v>139</v>
      </c>
      <c r="L269" s="45"/>
      <c r="M269" s="222" t="s">
        <v>1</v>
      </c>
      <c r="N269" s="223" t="s">
        <v>43</v>
      </c>
      <c r="O269" s="92"/>
      <c r="P269" s="224">
        <f>O269*H269</f>
        <v>0</v>
      </c>
      <c r="Q269" s="224">
        <v>0.092920000000000003</v>
      </c>
      <c r="R269" s="224">
        <f>Q269*H269</f>
        <v>0.092920000000000003</v>
      </c>
      <c r="S269" s="224">
        <v>0</v>
      </c>
      <c r="T269" s="225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26" t="s">
        <v>140</v>
      </c>
      <c r="AT269" s="226" t="s">
        <v>135</v>
      </c>
      <c r="AU269" s="226" t="s">
        <v>88</v>
      </c>
      <c r="AY269" s="18" t="s">
        <v>133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18" t="s">
        <v>86</v>
      </c>
      <c r="BK269" s="227">
        <f>ROUND(I269*H269,2)</f>
        <v>0</v>
      </c>
      <c r="BL269" s="18" t="s">
        <v>140</v>
      </c>
      <c r="BM269" s="226" t="s">
        <v>416</v>
      </c>
    </row>
    <row r="270" s="2" customFormat="1" ht="21.75" customHeight="1">
      <c r="A270" s="39"/>
      <c r="B270" s="40"/>
      <c r="C270" s="215" t="s">
        <v>417</v>
      </c>
      <c r="D270" s="215" t="s">
        <v>135</v>
      </c>
      <c r="E270" s="216" t="s">
        <v>418</v>
      </c>
      <c r="F270" s="217" t="s">
        <v>419</v>
      </c>
      <c r="G270" s="218" t="s">
        <v>311</v>
      </c>
      <c r="H270" s="219">
        <v>1</v>
      </c>
      <c r="I270" s="220"/>
      <c r="J270" s="221">
        <f>ROUND(I270*H270,2)</f>
        <v>0</v>
      </c>
      <c r="K270" s="217" t="s">
        <v>1</v>
      </c>
      <c r="L270" s="45"/>
      <c r="M270" s="222" t="s">
        <v>1</v>
      </c>
      <c r="N270" s="223" t="s">
        <v>43</v>
      </c>
      <c r="O270" s="92"/>
      <c r="P270" s="224">
        <f>O270*H270</f>
        <v>0</v>
      </c>
      <c r="Q270" s="224">
        <v>0</v>
      </c>
      <c r="R270" s="224">
        <f>Q270*H270</f>
        <v>0</v>
      </c>
      <c r="S270" s="224">
        <v>0</v>
      </c>
      <c r="T270" s="225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26" t="s">
        <v>140</v>
      </c>
      <c r="AT270" s="226" t="s">
        <v>135</v>
      </c>
      <c r="AU270" s="226" t="s">
        <v>88</v>
      </c>
      <c r="AY270" s="18" t="s">
        <v>133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18" t="s">
        <v>86</v>
      </c>
      <c r="BK270" s="227">
        <f>ROUND(I270*H270,2)</f>
        <v>0</v>
      </c>
      <c r="BL270" s="18" t="s">
        <v>140</v>
      </c>
      <c r="BM270" s="226" t="s">
        <v>420</v>
      </c>
    </row>
    <row r="271" s="12" customFormat="1" ht="22.8" customHeight="1">
      <c r="A271" s="12"/>
      <c r="B271" s="199"/>
      <c r="C271" s="200"/>
      <c r="D271" s="201" t="s">
        <v>77</v>
      </c>
      <c r="E271" s="213" t="s">
        <v>176</v>
      </c>
      <c r="F271" s="213" t="s">
        <v>421</v>
      </c>
      <c r="G271" s="200"/>
      <c r="H271" s="200"/>
      <c r="I271" s="203"/>
      <c r="J271" s="214">
        <f>BK271</f>
        <v>0</v>
      </c>
      <c r="K271" s="200"/>
      <c r="L271" s="205"/>
      <c r="M271" s="206"/>
      <c r="N271" s="207"/>
      <c r="O271" s="207"/>
      <c r="P271" s="208">
        <f>SUM(P272:P312)</f>
        <v>0</v>
      </c>
      <c r="Q271" s="207"/>
      <c r="R271" s="208">
        <f>SUM(R272:R312)</f>
        <v>43.304168480000001</v>
      </c>
      <c r="S271" s="207"/>
      <c r="T271" s="209">
        <f>SUM(T272:T312)</f>
        <v>23.672199999999997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10" t="s">
        <v>86</v>
      </c>
      <c r="AT271" s="211" t="s">
        <v>77</v>
      </c>
      <c r="AU271" s="211" t="s">
        <v>86</v>
      </c>
      <c r="AY271" s="210" t="s">
        <v>133</v>
      </c>
      <c r="BK271" s="212">
        <f>SUM(BK272:BK312)</f>
        <v>0</v>
      </c>
    </row>
    <row r="272" s="2" customFormat="1" ht="33" customHeight="1">
      <c r="A272" s="39"/>
      <c r="B272" s="40"/>
      <c r="C272" s="215" t="s">
        <v>422</v>
      </c>
      <c r="D272" s="215" t="s">
        <v>135</v>
      </c>
      <c r="E272" s="216" t="s">
        <v>423</v>
      </c>
      <c r="F272" s="217" t="s">
        <v>424</v>
      </c>
      <c r="G272" s="218" t="s">
        <v>168</v>
      </c>
      <c r="H272" s="219">
        <v>1.6000000000000001</v>
      </c>
      <c r="I272" s="220"/>
      <c r="J272" s="221">
        <f>ROUND(I272*H272,2)</f>
        <v>0</v>
      </c>
      <c r="K272" s="217" t="s">
        <v>139</v>
      </c>
      <c r="L272" s="45"/>
      <c r="M272" s="222" t="s">
        <v>1</v>
      </c>
      <c r="N272" s="223" t="s">
        <v>43</v>
      </c>
      <c r="O272" s="92"/>
      <c r="P272" s="224">
        <f>O272*H272</f>
        <v>0</v>
      </c>
      <c r="Q272" s="224">
        <v>0.16850000000000001</v>
      </c>
      <c r="R272" s="224">
        <f>Q272*H272</f>
        <v>0.26960000000000001</v>
      </c>
      <c r="S272" s="224">
        <v>0</v>
      </c>
      <c r="T272" s="225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26" t="s">
        <v>140</v>
      </c>
      <c r="AT272" s="226" t="s">
        <v>135</v>
      </c>
      <c r="AU272" s="226" t="s">
        <v>88</v>
      </c>
      <c r="AY272" s="18" t="s">
        <v>133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18" t="s">
        <v>86</v>
      </c>
      <c r="BK272" s="227">
        <f>ROUND(I272*H272,2)</f>
        <v>0</v>
      </c>
      <c r="BL272" s="18" t="s">
        <v>140</v>
      </c>
      <c r="BM272" s="226" t="s">
        <v>425</v>
      </c>
    </row>
    <row r="273" s="2" customFormat="1" ht="16.5" customHeight="1">
      <c r="A273" s="39"/>
      <c r="B273" s="40"/>
      <c r="C273" s="272" t="s">
        <v>426</v>
      </c>
      <c r="D273" s="272" t="s">
        <v>251</v>
      </c>
      <c r="E273" s="273" t="s">
        <v>427</v>
      </c>
      <c r="F273" s="274" t="s">
        <v>428</v>
      </c>
      <c r="G273" s="275" t="s">
        <v>168</v>
      </c>
      <c r="H273" s="276">
        <v>2.04</v>
      </c>
      <c r="I273" s="277"/>
      <c r="J273" s="278">
        <f>ROUND(I273*H273,2)</f>
        <v>0</v>
      </c>
      <c r="K273" s="274" t="s">
        <v>139</v>
      </c>
      <c r="L273" s="279"/>
      <c r="M273" s="280" t="s">
        <v>1</v>
      </c>
      <c r="N273" s="281" t="s">
        <v>43</v>
      </c>
      <c r="O273" s="92"/>
      <c r="P273" s="224">
        <f>O273*H273</f>
        <v>0</v>
      </c>
      <c r="Q273" s="224">
        <v>0.067500000000000004</v>
      </c>
      <c r="R273" s="224">
        <f>Q273*H273</f>
        <v>0.13770000000000002</v>
      </c>
      <c r="S273" s="224">
        <v>0</v>
      </c>
      <c r="T273" s="22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26" t="s">
        <v>171</v>
      </c>
      <c r="AT273" s="226" t="s">
        <v>251</v>
      </c>
      <c r="AU273" s="226" t="s">
        <v>88</v>
      </c>
      <c r="AY273" s="18" t="s">
        <v>133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18" t="s">
        <v>86</v>
      </c>
      <c r="BK273" s="227">
        <f>ROUND(I273*H273,2)</f>
        <v>0</v>
      </c>
      <c r="BL273" s="18" t="s">
        <v>140</v>
      </c>
      <c r="BM273" s="226" t="s">
        <v>429</v>
      </c>
    </row>
    <row r="274" s="13" customFormat="1">
      <c r="A274" s="13"/>
      <c r="B274" s="228"/>
      <c r="C274" s="229"/>
      <c r="D274" s="230" t="s">
        <v>142</v>
      </c>
      <c r="E274" s="231" t="s">
        <v>1</v>
      </c>
      <c r="F274" s="232" t="s">
        <v>430</v>
      </c>
      <c r="G274" s="229"/>
      <c r="H274" s="233">
        <v>2.04</v>
      </c>
      <c r="I274" s="234"/>
      <c r="J274" s="229"/>
      <c r="K274" s="229"/>
      <c r="L274" s="235"/>
      <c r="M274" s="236"/>
      <c r="N274" s="237"/>
      <c r="O274" s="237"/>
      <c r="P274" s="237"/>
      <c r="Q274" s="237"/>
      <c r="R274" s="237"/>
      <c r="S274" s="237"/>
      <c r="T274" s="23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9" t="s">
        <v>142</v>
      </c>
      <c r="AU274" s="239" t="s">
        <v>88</v>
      </c>
      <c r="AV274" s="13" t="s">
        <v>88</v>
      </c>
      <c r="AW274" s="13" t="s">
        <v>34</v>
      </c>
      <c r="AX274" s="13" t="s">
        <v>86</v>
      </c>
      <c r="AY274" s="239" t="s">
        <v>133</v>
      </c>
    </row>
    <row r="275" s="2" customFormat="1" ht="33" customHeight="1">
      <c r="A275" s="39"/>
      <c r="B275" s="40"/>
      <c r="C275" s="215" t="s">
        <v>431</v>
      </c>
      <c r="D275" s="215" t="s">
        <v>135</v>
      </c>
      <c r="E275" s="216" t="s">
        <v>432</v>
      </c>
      <c r="F275" s="217" t="s">
        <v>433</v>
      </c>
      <c r="G275" s="218" t="s">
        <v>168</v>
      </c>
      <c r="H275" s="219">
        <v>91.718000000000004</v>
      </c>
      <c r="I275" s="220"/>
      <c r="J275" s="221">
        <f>ROUND(I275*H275,2)</f>
        <v>0</v>
      </c>
      <c r="K275" s="217" t="s">
        <v>139</v>
      </c>
      <c r="L275" s="45"/>
      <c r="M275" s="222" t="s">
        <v>1</v>
      </c>
      <c r="N275" s="223" t="s">
        <v>43</v>
      </c>
      <c r="O275" s="92"/>
      <c r="P275" s="224">
        <f>O275*H275</f>
        <v>0</v>
      </c>
      <c r="Q275" s="224">
        <v>0.14041999999999999</v>
      </c>
      <c r="R275" s="224">
        <f>Q275*H275</f>
        <v>12.879041559999999</v>
      </c>
      <c r="S275" s="224">
        <v>0</v>
      </c>
      <c r="T275" s="225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26" t="s">
        <v>140</v>
      </c>
      <c r="AT275" s="226" t="s">
        <v>135</v>
      </c>
      <c r="AU275" s="226" t="s">
        <v>88</v>
      </c>
      <c r="AY275" s="18" t="s">
        <v>133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18" t="s">
        <v>86</v>
      </c>
      <c r="BK275" s="227">
        <f>ROUND(I275*H275,2)</f>
        <v>0</v>
      </c>
      <c r="BL275" s="18" t="s">
        <v>140</v>
      </c>
      <c r="BM275" s="226" t="s">
        <v>434</v>
      </c>
    </row>
    <row r="276" s="13" customFormat="1">
      <c r="A276" s="13"/>
      <c r="B276" s="228"/>
      <c r="C276" s="229"/>
      <c r="D276" s="230" t="s">
        <v>142</v>
      </c>
      <c r="E276" s="231" t="s">
        <v>1</v>
      </c>
      <c r="F276" s="232" t="s">
        <v>435</v>
      </c>
      <c r="G276" s="229"/>
      <c r="H276" s="233">
        <v>91.718000000000004</v>
      </c>
      <c r="I276" s="234"/>
      <c r="J276" s="229"/>
      <c r="K276" s="229"/>
      <c r="L276" s="235"/>
      <c r="M276" s="236"/>
      <c r="N276" s="237"/>
      <c r="O276" s="237"/>
      <c r="P276" s="237"/>
      <c r="Q276" s="237"/>
      <c r="R276" s="237"/>
      <c r="S276" s="237"/>
      <c r="T276" s="23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9" t="s">
        <v>142</v>
      </c>
      <c r="AU276" s="239" t="s">
        <v>88</v>
      </c>
      <c r="AV276" s="13" t="s">
        <v>88</v>
      </c>
      <c r="AW276" s="13" t="s">
        <v>34</v>
      </c>
      <c r="AX276" s="13" t="s">
        <v>86</v>
      </c>
      <c r="AY276" s="239" t="s">
        <v>133</v>
      </c>
    </row>
    <row r="277" s="2" customFormat="1" ht="16.5" customHeight="1">
      <c r="A277" s="39"/>
      <c r="B277" s="40"/>
      <c r="C277" s="272" t="s">
        <v>436</v>
      </c>
      <c r="D277" s="272" t="s">
        <v>251</v>
      </c>
      <c r="E277" s="273" t="s">
        <v>437</v>
      </c>
      <c r="F277" s="274" t="s">
        <v>438</v>
      </c>
      <c r="G277" s="275" t="s">
        <v>168</v>
      </c>
      <c r="H277" s="276">
        <v>96.304000000000002</v>
      </c>
      <c r="I277" s="277"/>
      <c r="J277" s="278">
        <f>ROUND(I277*H277,2)</f>
        <v>0</v>
      </c>
      <c r="K277" s="274" t="s">
        <v>139</v>
      </c>
      <c r="L277" s="279"/>
      <c r="M277" s="280" t="s">
        <v>1</v>
      </c>
      <c r="N277" s="281" t="s">
        <v>43</v>
      </c>
      <c r="O277" s="92"/>
      <c r="P277" s="224">
        <f>O277*H277</f>
        <v>0</v>
      </c>
      <c r="Q277" s="224">
        <v>0.056120000000000003</v>
      </c>
      <c r="R277" s="224">
        <f>Q277*H277</f>
        <v>5.4045804800000008</v>
      </c>
      <c r="S277" s="224">
        <v>0</v>
      </c>
      <c r="T277" s="225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26" t="s">
        <v>171</v>
      </c>
      <c r="AT277" s="226" t="s">
        <v>251</v>
      </c>
      <c r="AU277" s="226" t="s">
        <v>88</v>
      </c>
      <c r="AY277" s="18" t="s">
        <v>133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18" t="s">
        <v>86</v>
      </c>
      <c r="BK277" s="227">
        <f>ROUND(I277*H277,2)</f>
        <v>0</v>
      </c>
      <c r="BL277" s="18" t="s">
        <v>140</v>
      </c>
      <c r="BM277" s="226" t="s">
        <v>439</v>
      </c>
    </row>
    <row r="278" s="13" customFormat="1">
      <c r="A278" s="13"/>
      <c r="B278" s="228"/>
      <c r="C278" s="229"/>
      <c r="D278" s="230" t="s">
        <v>142</v>
      </c>
      <c r="E278" s="231" t="s">
        <v>1</v>
      </c>
      <c r="F278" s="232" t="s">
        <v>440</v>
      </c>
      <c r="G278" s="229"/>
      <c r="H278" s="233">
        <v>96.304000000000002</v>
      </c>
      <c r="I278" s="234"/>
      <c r="J278" s="229"/>
      <c r="K278" s="229"/>
      <c r="L278" s="235"/>
      <c r="M278" s="236"/>
      <c r="N278" s="237"/>
      <c r="O278" s="237"/>
      <c r="P278" s="237"/>
      <c r="Q278" s="237"/>
      <c r="R278" s="237"/>
      <c r="S278" s="237"/>
      <c r="T278" s="23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9" t="s">
        <v>142</v>
      </c>
      <c r="AU278" s="239" t="s">
        <v>88</v>
      </c>
      <c r="AV278" s="13" t="s">
        <v>88</v>
      </c>
      <c r="AW278" s="13" t="s">
        <v>34</v>
      </c>
      <c r="AX278" s="13" t="s">
        <v>86</v>
      </c>
      <c r="AY278" s="239" t="s">
        <v>133</v>
      </c>
    </row>
    <row r="279" s="2" customFormat="1" ht="24.15" customHeight="1">
      <c r="A279" s="39"/>
      <c r="B279" s="40"/>
      <c r="C279" s="215" t="s">
        <v>441</v>
      </c>
      <c r="D279" s="215" t="s">
        <v>135</v>
      </c>
      <c r="E279" s="216" t="s">
        <v>442</v>
      </c>
      <c r="F279" s="217" t="s">
        <v>443</v>
      </c>
      <c r="G279" s="218" t="s">
        <v>168</v>
      </c>
      <c r="H279" s="219">
        <v>6.9080000000000004</v>
      </c>
      <c r="I279" s="220"/>
      <c r="J279" s="221">
        <f>ROUND(I279*H279,2)</f>
        <v>0</v>
      </c>
      <c r="K279" s="217" t="s">
        <v>139</v>
      </c>
      <c r="L279" s="45"/>
      <c r="M279" s="222" t="s">
        <v>1</v>
      </c>
      <c r="N279" s="223" t="s">
        <v>43</v>
      </c>
      <c r="O279" s="92"/>
      <c r="P279" s="224">
        <f>O279*H279</f>
        <v>0</v>
      </c>
      <c r="Q279" s="224">
        <v>0</v>
      </c>
      <c r="R279" s="224">
        <f>Q279*H279</f>
        <v>0</v>
      </c>
      <c r="S279" s="224">
        <v>0</v>
      </c>
      <c r="T279" s="225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26" t="s">
        <v>140</v>
      </c>
      <c r="AT279" s="226" t="s">
        <v>135</v>
      </c>
      <c r="AU279" s="226" t="s">
        <v>88</v>
      </c>
      <c r="AY279" s="18" t="s">
        <v>133</v>
      </c>
      <c r="BE279" s="227">
        <f>IF(N279="základní",J279,0)</f>
        <v>0</v>
      </c>
      <c r="BF279" s="227">
        <f>IF(N279="snížená",J279,0)</f>
        <v>0</v>
      </c>
      <c r="BG279" s="227">
        <f>IF(N279="zákl. přenesená",J279,0)</f>
        <v>0</v>
      </c>
      <c r="BH279" s="227">
        <f>IF(N279="sníž. přenesená",J279,0)</f>
        <v>0</v>
      </c>
      <c r="BI279" s="227">
        <f>IF(N279="nulová",J279,0)</f>
        <v>0</v>
      </c>
      <c r="BJ279" s="18" t="s">
        <v>86</v>
      </c>
      <c r="BK279" s="227">
        <f>ROUND(I279*H279,2)</f>
        <v>0</v>
      </c>
      <c r="BL279" s="18" t="s">
        <v>140</v>
      </c>
      <c r="BM279" s="226" t="s">
        <v>444</v>
      </c>
    </row>
    <row r="280" s="13" customFormat="1">
      <c r="A280" s="13"/>
      <c r="B280" s="228"/>
      <c r="C280" s="229"/>
      <c r="D280" s="230" t="s">
        <v>142</v>
      </c>
      <c r="E280" s="231" t="s">
        <v>1</v>
      </c>
      <c r="F280" s="232" t="s">
        <v>445</v>
      </c>
      <c r="G280" s="229"/>
      <c r="H280" s="233">
        <v>6.9080000000000004</v>
      </c>
      <c r="I280" s="234"/>
      <c r="J280" s="229"/>
      <c r="K280" s="229"/>
      <c r="L280" s="235"/>
      <c r="M280" s="236"/>
      <c r="N280" s="237"/>
      <c r="O280" s="237"/>
      <c r="P280" s="237"/>
      <c r="Q280" s="237"/>
      <c r="R280" s="237"/>
      <c r="S280" s="237"/>
      <c r="T280" s="23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9" t="s">
        <v>142</v>
      </c>
      <c r="AU280" s="239" t="s">
        <v>88</v>
      </c>
      <c r="AV280" s="13" t="s">
        <v>88</v>
      </c>
      <c r="AW280" s="13" t="s">
        <v>34</v>
      </c>
      <c r="AX280" s="13" t="s">
        <v>86</v>
      </c>
      <c r="AY280" s="239" t="s">
        <v>133</v>
      </c>
    </row>
    <row r="281" s="2" customFormat="1" ht="24.15" customHeight="1">
      <c r="A281" s="39"/>
      <c r="B281" s="40"/>
      <c r="C281" s="215" t="s">
        <v>446</v>
      </c>
      <c r="D281" s="215" t="s">
        <v>135</v>
      </c>
      <c r="E281" s="216" t="s">
        <v>447</v>
      </c>
      <c r="F281" s="217" t="s">
        <v>448</v>
      </c>
      <c r="G281" s="218" t="s">
        <v>203</v>
      </c>
      <c r="H281" s="219">
        <v>8.0660000000000007</v>
      </c>
      <c r="I281" s="220"/>
      <c r="J281" s="221">
        <f>ROUND(I281*H281,2)</f>
        <v>0</v>
      </c>
      <c r="K281" s="217" t="s">
        <v>139</v>
      </c>
      <c r="L281" s="45"/>
      <c r="M281" s="222" t="s">
        <v>1</v>
      </c>
      <c r="N281" s="223" t="s">
        <v>43</v>
      </c>
      <c r="O281" s="92"/>
      <c r="P281" s="224">
        <f>O281*H281</f>
        <v>0</v>
      </c>
      <c r="Q281" s="224">
        <v>2.2563399999999998</v>
      </c>
      <c r="R281" s="224">
        <f>Q281*H281</f>
        <v>18.199638440000001</v>
      </c>
      <c r="S281" s="224">
        <v>0</v>
      </c>
      <c r="T281" s="225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26" t="s">
        <v>140</v>
      </c>
      <c r="AT281" s="226" t="s">
        <v>135</v>
      </c>
      <c r="AU281" s="226" t="s">
        <v>88</v>
      </c>
      <c r="AY281" s="18" t="s">
        <v>133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18" t="s">
        <v>86</v>
      </c>
      <c r="BK281" s="227">
        <f>ROUND(I281*H281,2)</f>
        <v>0</v>
      </c>
      <c r="BL281" s="18" t="s">
        <v>140</v>
      </c>
      <c r="BM281" s="226" t="s">
        <v>449</v>
      </c>
    </row>
    <row r="282" s="13" customFormat="1">
      <c r="A282" s="13"/>
      <c r="B282" s="228"/>
      <c r="C282" s="229"/>
      <c r="D282" s="230" t="s">
        <v>142</v>
      </c>
      <c r="E282" s="231" t="s">
        <v>1</v>
      </c>
      <c r="F282" s="232" t="s">
        <v>450</v>
      </c>
      <c r="G282" s="229"/>
      <c r="H282" s="233">
        <v>4.6660000000000004</v>
      </c>
      <c r="I282" s="234"/>
      <c r="J282" s="229"/>
      <c r="K282" s="229"/>
      <c r="L282" s="235"/>
      <c r="M282" s="236"/>
      <c r="N282" s="237"/>
      <c r="O282" s="237"/>
      <c r="P282" s="237"/>
      <c r="Q282" s="237"/>
      <c r="R282" s="237"/>
      <c r="S282" s="237"/>
      <c r="T282" s="23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9" t="s">
        <v>142</v>
      </c>
      <c r="AU282" s="239" t="s">
        <v>88</v>
      </c>
      <c r="AV282" s="13" t="s">
        <v>88</v>
      </c>
      <c r="AW282" s="13" t="s">
        <v>34</v>
      </c>
      <c r="AX282" s="13" t="s">
        <v>78</v>
      </c>
      <c r="AY282" s="239" t="s">
        <v>133</v>
      </c>
    </row>
    <row r="283" s="13" customFormat="1">
      <c r="A283" s="13"/>
      <c r="B283" s="228"/>
      <c r="C283" s="229"/>
      <c r="D283" s="230" t="s">
        <v>142</v>
      </c>
      <c r="E283" s="231" t="s">
        <v>1</v>
      </c>
      <c r="F283" s="232" t="s">
        <v>451</v>
      </c>
      <c r="G283" s="229"/>
      <c r="H283" s="233">
        <v>3.3999999999999999</v>
      </c>
      <c r="I283" s="234"/>
      <c r="J283" s="229"/>
      <c r="K283" s="229"/>
      <c r="L283" s="235"/>
      <c r="M283" s="236"/>
      <c r="N283" s="237"/>
      <c r="O283" s="237"/>
      <c r="P283" s="237"/>
      <c r="Q283" s="237"/>
      <c r="R283" s="237"/>
      <c r="S283" s="237"/>
      <c r="T283" s="23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9" t="s">
        <v>142</v>
      </c>
      <c r="AU283" s="239" t="s">
        <v>88</v>
      </c>
      <c r="AV283" s="13" t="s">
        <v>88</v>
      </c>
      <c r="AW283" s="13" t="s">
        <v>34</v>
      </c>
      <c r="AX283" s="13" t="s">
        <v>78</v>
      </c>
      <c r="AY283" s="239" t="s">
        <v>133</v>
      </c>
    </row>
    <row r="284" s="14" customFormat="1">
      <c r="A284" s="14"/>
      <c r="B284" s="240"/>
      <c r="C284" s="241"/>
      <c r="D284" s="230" t="s">
        <v>142</v>
      </c>
      <c r="E284" s="242" t="s">
        <v>1</v>
      </c>
      <c r="F284" s="243" t="s">
        <v>221</v>
      </c>
      <c r="G284" s="241"/>
      <c r="H284" s="244">
        <v>8.0660000000000007</v>
      </c>
      <c r="I284" s="245"/>
      <c r="J284" s="241"/>
      <c r="K284" s="241"/>
      <c r="L284" s="246"/>
      <c r="M284" s="247"/>
      <c r="N284" s="248"/>
      <c r="O284" s="248"/>
      <c r="P284" s="248"/>
      <c r="Q284" s="248"/>
      <c r="R284" s="248"/>
      <c r="S284" s="248"/>
      <c r="T284" s="249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0" t="s">
        <v>142</v>
      </c>
      <c r="AU284" s="250" t="s">
        <v>88</v>
      </c>
      <c r="AV284" s="14" t="s">
        <v>140</v>
      </c>
      <c r="AW284" s="14" t="s">
        <v>34</v>
      </c>
      <c r="AX284" s="14" t="s">
        <v>86</v>
      </c>
      <c r="AY284" s="250" t="s">
        <v>133</v>
      </c>
    </row>
    <row r="285" s="2" customFormat="1" ht="24.15" customHeight="1">
      <c r="A285" s="39"/>
      <c r="B285" s="40"/>
      <c r="C285" s="215" t="s">
        <v>452</v>
      </c>
      <c r="D285" s="215" t="s">
        <v>135</v>
      </c>
      <c r="E285" s="216" t="s">
        <v>453</v>
      </c>
      <c r="F285" s="217" t="s">
        <v>454</v>
      </c>
      <c r="G285" s="218" t="s">
        <v>168</v>
      </c>
      <c r="H285" s="219">
        <v>4.7999999999999998</v>
      </c>
      <c r="I285" s="220"/>
      <c r="J285" s="221">
        <f>ROUND(I285*H285,2)</f>
        <v>0</v>
      </c>
      <c r="K285" s="217" t="s">
        <v>139</v>
      </c>
      <c r="L285" s="45"/>
      <c r="M285" s="222" t="s">
        <v>1</v>
      </c>
      <c r="N285" s="223" t="s">
        <v>43</v>
      </c>
      <c r="O285" s="92"/>
      <c r="P285" s="224">
        <f>O285*H285</f>
        <v>0</v>
      </c>
      <c r="Q285" s="224">
        <v>0</v>
      </c>
      <c r="R285" s="224">
        <f>Q285*H285</f>
        <v>0</v>
      </c>
      <c r="S285" s="224">
        <v>0</v>
      </c>
      <c r="T285" s="225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26" t="s">
        <v>140</v>
      </c>
      <c r="AT285" s="226" t="s">
        <v>135</v>
      </c>
      <c r="AU285" s="226" t="s">
        <v>88</v>
      </c>
      <c r="AY285" s="18" t="s">
        <v>133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18" t="s">
        <v>86</v>
      </c>
      <c r="BK285" s="227">
        <f>ROUND(I285*H285,2)</f>
        <v>0</v>
      </c>
      <c r="BL285" s="18" t="s">
        <v>140</v>
      </c>
      <c r="BM285" s="226" t="s">
        <v>455</v>
      </c>
    </row>
    <row r="286" s="13" customFormat="1">
      <c r="A286" s="13"/>
      <c r="B286" s="228"/>
      <c r="C286" s="229"/>
      <c r="D286" s="230" t="s">
        <v>142</v>
      </c>
      <c r="E286" s="231" t="s">
        <v>1</v>
      </c>
      <c r="F286" s="232" t="s">
        <v>456</v>
      </c>
      <c r="G286" s="229"/>
      <c r="H286" s="233">
        <v>4.7999999999999998</v>
      </c>
      <c r="I286" s="234"/>
      <c r="J286" s="229"/>
      <c r="K286" s="229"/>
      <c r="L286" s="235"/>
      <c r="M286" s="236"/>
      <c r="N286" s="237"/>
      <c r="O286" s="237"/>
      <c r="P286" s="237"/>
      <c r="Q286" s="237"/>
      <c r="R286" s="237"/>
      <c r="S286" s="237"/>
      <c r="T286" s="23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9" t="s">
        <v>142</v>
      </c>
      <c r="AU286" s="239" t="s">
        <v>88</v>
      </c>
      <c r="AV286" s="13" t="s">
        <v>88</v>
      </c>
      <c r="AW286" s="13" t="s">
        <v>34</v>
      </c>
      <c r="AX286" s="13" t="s">
        <v>86</v>
      </c>
      <c r="AY286" s="239" t="s">
        <v>133</v>
      </c>
    </row>
    <row r="287" s="2" customFormat="1" ht="24.15" customHeight="1">
      <c r="A287" s="39"/>
      <c r="B287" s="40"/>
      <c r="C287" s="215" t="s">
        <v>457</v>
      </c>
      <c r="D287" s="215" t="s">
        <v>135</v>
      </c>
      <c r="E287" s="216" t="s">
        <v>458</v>
      </c>
      <c r="F287" s="217" t="s">
        <v>459</v>
      </c>
      <c r="G287" s="218" t="s">
        <v>168</v>
      </c>
      <c r="H287" s="219">
        <v>20</v>
      </c>
      <c r="I287" s="220"/>
      <c r="J287" s="221">
        <f>ROUND(I287*H287,2)</f>
        <v>0</v>
      </c>
      <c r="K287" s="217" t="s">
        <v>139</v>
      </c>
      <c r="L287" s="45"/>
      <c r="M287" s="222" t="s">
        <v>1</v>
      </c>
      <c r="N287" s="223" t="s">
        <v>43</v>
      </c>
      <c r="O287" s="92"/>
      <c r="P287" s="224">
        <f>O287*H287</f>
        <v>0</v>
      </c>
      <c r="Q287" s="224">
        <v>0.29221000000000003</v>
      </c>
      <c r="R287" s="224">
        <f>Q287*H287</f>
        <v>5.8442000000000007</v>
      </c>
      <c r="S287" s="224">
        <v>0</v>
      </c>
      <c r="T287" s="225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26" t="s">
        <v>140</v>
      </c>
      <c r="AT287" s="226" t="s">
        <v>135</v>
      </c>
      <c r="AU287" s="226" t="s">
        <v>88</v>
      </c>
      <c r="AY287" s="18" t="s">
        <v>133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18" t="s">
        <v>86</v>
      </c>
      <c r="BK287" s="227">
        <f>ROUND(I287*H287,2)</f>
        <v>0</v>
      </c>
      <c r="BL287" s="18" t="s">
        <v>140</v>
      </c>
      <c r="BM287" s="226" t="s">
        <v>460</v>
      </c>
    </row>
    <row r="288" s="2" customFormat="1" ht="24.15" customHeight="1">
      <c r="A288" s="39"/>
      <c r="B288" s="40"/>
      <c r="C288" s="272" t="s">
        <v>461</v>
      </c>
      <c r="D288" s="272" t="s">
        <v>251</v>
      </c>
      <c r="E288" s="273" t="s">
        <v>462</v>
      </c>
      <c r="F288" s="274" t="s">
        <v>463</v>
      </c>
      <c r="G288" s="275" t="s">
        <v>168</v>
      </c>
      <c r="H288" s="276">
        <v>20</v>
      </c>
      <c r="I288" s="277"/>
      <c r="J288" s="278">
        <f>ROUND(I288*H288,2)</f>
        <v>0</v>
      </c>
      <c r="K288" s="274" t="s">
        <v>139</v>
      </c>
      <c r="L288" s="279"/>
      <c r="M288" s="280" t="s">
        <v>1</v>
      </c>
      <c r="N288" s="281" t="s">
        <v>43</v>
      </c>
      <c r="O288" s="92"/>
      <c r="P288" s="224">
        <f>O288*H288</f>
        <v>0</v>
      </c>
      <c r="Q288" s="224">
        <v>0.021000000000000001</v>
      </c>
      <c r="R288" s="224">
        <f>Q288*H288</f>
        <v>0.42000000000000004</v>
      </c>
      <c r="S288" s="224">
        <v>0</v>
      </c>
      <c r="T288" s="225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26" t="s">
        <v>171</v>
      </c>
      <c r="AT288" s="226" t="s">
        <v>251</v>
      </c>
      <c r="AU288" s="226" t="s">
        <v>88</v>
      </c>
      <c r="AY288" s="18" t="s">
        <v>133</v>
      </c>
      <c r="BE288" s="227">
        <f>IF(N288="základní",J288,0)</f>
        <v>0</v>
      </c>
      <c r="BF288" s="227">
        <f>IF(N288="snížená",J288,0)</f>
        <v>0</v>
      </c>
      <c r="BG288" s="227">
        <f>IF(N288="zákl. přenesená",J288,0)</f>
        <v>0</v>
      </c>
      <c r="BH288" s="227">
        <f>IF(N288="sníž. přenesená",J288,0)</f>
        <v>0</v>
      </c>
      <c r="BI288" s="227">
        <f>IF(N288="nulová",J288,0)</f>
        <v>0</v>
      </c>
      <c r="BJ288" s="18" t="s">
        <v>86</v>
      </c>
      <c r="BK288" s="227">
        <f>ROUND(I288*H288,2)</f>
        <v>0</v>
      </c>
      <c r="BL288" s="18" t="s">
        <v>140</v>
      </c>
      <c r="BM288" s="226" t="s">
        <v>464</v>
      </c>
    </row>
    <row r="289" s="2" customFormat="1" ht="16.5" customHeight="1">
      <c r="A289" s="39"/>
      <c r="B289" s="40"/>
      <c r="C289" s="272" t="s">
        <v>465</v>
      </c>
      <c r="D289" s="272" t="s">
        <v>251</v>
      </c>
      <c r="E289" s="273" t="s">
        <v>466</v>
      </c>
      <c r="F289" s="274" t="s">
        <v>467</v>
      </c>
      <c r="G289" s="275" t="s">
        <v>168</v>
      </c>
      <c r="H289" s="276">
        <v>20</v>
      </c>
      <c r="I289" s="277"/>
      <c r="J289" s="278">
        <f>ROUND(I289*H289,2)</f>
        <v>0</v>
      </c>
      <c r="K289" s="274" t="s">
        <v>139</v>
      </c>
      <c r="L289" s="279"/>
      <c r="M289" s="280" t="s">
        <v>1</v>
      </c>
      <c r="N289" s="281" t="s">
        <v>43</v>
      </c>
      <c r="O289" s="92"/>
      <c r="P289" s="224">
        <f>O289*H289</f>
        <v>0</v>
      </c>
      <c r="Q289" s="224">
        <v>0.0074000000000000003</v>
      </c>
      <c r="R289" s="224">
        <f>Q289*H289</f>
        <v>0.14800000000000002</v>
      </c>
      <c r="S289" s="224">
        <v>0</v>
      </c>
      <c r="T289" s="225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26" t="s">
        <v>171</v>
      </c>
      <c r="AT289" s="226" t="s">
        <v>251</v>
      </c>
      <c r="AU289" s="226" t="s">
        <v>88</v>
      </c>
      <c r="AY289" s="18" t="s">
        <v>133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18" t="s">
        <v>86</v>
      </c>
      <c r="BK289" s="227">
        <f>ROUND(I289*H289,2)</f>
        <v>0</v>
      </c>
      <c r="BL289" s="18" t="s">
        <v>140</v>
      </c>
      <c r="BM289" s="226" t="s">
        <v>468</v>
      </c>
    </row>
    <row r="290" s="2" customFormat="1" ht="16.5" customHeight="1">
      <c r="A290" s="39"/>
      <c r="B290" s="40"/>
      <c r="C290" s="215" t="s">
        <v>469</v>
      </c>
      <c r="D290" s="215" t="s">
        <v>135</v>
      </c>
      <c r="E290" s="216" t="s">
        <v>470</v>
      </c>
      <c r="F290" s="217" t="s">
        <v>471</v>
      </c>
      <c r="G290" s="218" t="s">
        <v>138</v>
      </c>
      <c r="H290" s="219">
        <v>500</v>
      </c>
      <c r="I290" s="220"/>
      <c r="J290" s="221">
        <f>ROUND(I290*H290,2)</f>
        <v>0</v>
      </c>
      <c r="K290" s="217" t="s">
        <v>139</v>
      </c>
      <c r="L290" s="45"/>
      <c r="M290" s="222" t="s">
        <v>1</v>
      </c>
      <c r="N290" s="223" t="s">
        <v>43</v>
      </c>
      <c r="O290" s="92"/>
      <c r="P290" s="224">
        <f>O290*H290</f>
        <v>0</v>
      </c>
      <c r="Q290" s="224">
        <v>0</v>
      </c>
      <c r="R290" s="224">
        <f>Q290*H290</f>
        <v>0</v>
      </c>
      <c r="S290" s="224">
        <v>0.01</v>
      </c>
      <c r="T290" s="225">
        <f>S290*H290</f>
        <v>5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26" t="s">
        <v>140</v>
      </c>
      <c r="AT290" s="226" t="s">
        <v>135</v>
      </c>
      <c r="AU290" s="226" t="s">
        <v>88</v>
      </c>
      <c r="AY290" s="18" t="s">
        <v>133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18" t="s">
        <v>86</v>
      </c>
      <c r="BK290" s="227">
        <f>ROUND(I290*H290,2)</f>
        <v>0</v>
      </c>
      <c r="BL290" s="18" t="s">
        <v>140</v>
      </c>
      <c r="BM290" s="226" t="s">
        <v>472</v>
      </c>
    </row>
    <row r="291" s="13" customFormat="1">
      <c r="A291" s="13"/>
      <c r="B291" s="228"/>
      <c r="C291" s="229"/>
      <c r="D291" s="230" t="s">
        <v>142</v>
      </c>
      <c r="E291" s="231" t="s">
        <v>1</v>
      </c>
      <c r="F291" s="232" t="s">
        <v>473</v>
      </c>
      <c r="G291" s="229"/>
      <c r="H291" s="233">
        <v>500</v>
      </c>
      <c r="I291" s="234"/>
      <c r="J291" s="229"/>
      <c r="K291" s="229"/>
      <c r="L291" s="235"/>
      <c r="M291" s="236"/>
      <c r="N291" s="237"/>
      <c r="O291" s="237"/>
      <c r="P291" s="237"/>
      <c r="Q291" s="237"/>
      <c r="R291" s="237"/>
      <c r="S291" s="237"/>
      <c r="T291" s="23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9" t="s">
        <v>142</v>
      </c>
      <c r="AU291" s="239" t="s">
        <v>88</v>
      </c>
      <c r="AV291" s="13" t="s">
        <v>88</v>
      </c>
      <c r="AW291" s="13" t="s">
        <v>34</v>
      </c>
      <c r="AX291" s="13" t="s">
        <v>86</v>
      </c>
      <c r="AY291" s="239" t="s">
        <v>133</v>
      </c>
    </row>
    <row r="292" s="2" customFormat="1" ht="24.15" customHeight="1">
      <c r="A292" s="39"/>
      <c r="B292" s="40"/>
      <c r="C292" s="215" t="s">
        <v>474</v>
      </c>
      <c r="D292" s="215" t="s">
        <v>135</v>
      </c>
      <c r="E292" s="216" t="s">
        <v>475</v>
      </c>
      <c r="F292" s="217" t="s">
        <v>476</v>
      </c>
      <c r="G292" s="218" t="s">
        <v>138</v>
      </c>
      <c r="H292" s="219">
        <v>500</v>
      </c>
      <c r="I292" s="220"/>
      <c r="J292" s="221">
        <f>ROUND(I292*H292,2)</f>
        <v>0</v>
      </c>
      <c r="K292" s="217" t="s">
        <v>139</v>
      </c>
      <c r="L292" s="45"/>
      <c r="M292" s="222" t="s">
        <v>1</v>
      </c>
      <c r="N292" s="223" t="s">
        <v>43</v>
      </c>
      <c r="O292" s="92"/>
      <c r="P292" s="224">
        <f>O292*H292</f>
        <v>0</v>
      </c>
      <c r="Q292" s="224">
        <v>0</v>
      </c>
      <c r="R292" s="224">
        <f>Q292*H292</f>
        <v>0</v>
      </c>
      <c r="S292" s="224">
        <v>0.02</v>
      </c>
      <c r="T292" s="225">
        <f>S292*H292</f>
        <v>10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26" t="s">
        <v>140</v>
      </c>
      <c r="AT292" s="226" t="s">
        <v>135</v>
      </c>
      <c r="AU292" s="226" t="s">
        <v>88</v>
      </c>
      <c r="AY292" s="18" t="s">
        <v>133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18" t="s">
        <v>86</v>
      </c>
      <c r="BK292" s="227">
        <f>ROUND(I292*H292,2)</f>
        <v>0</v>
      </c>
      <c r="BL292" s="18" t="s">
        <v>140</v>
      </c>
      <c r="BM292" s="226" t="s">
        <v>477</v>
      </c>
    </row>
    <row r="293" s="13" customFormat="1">
      <c r="A293" s="13"/>
      <c r="B293" s="228"/>
      <c r="C293" s="229"/>
      <c r="D293" s="230" t="s">
        <v>142</v>
      </c>
      <c r="E293" s="231" t="s">
        <v>1</v>
      </c>
      <c r="F293" s="232" t="s">
        <v>473</v>
      </c>
      <c r="G293" s="229"/>
      <c r="H293" s="233">
        <v>500</v>
      </c>
      <c r="I293" s="234"/>
      <c r="J293" s="229"/>
      <c r="K293" s="229"/>
      <c r="L293" s="235"/>
      <c r="M293" s="236"/>
      <c r="N293" s="237"/>
      <c r="O293" s="237"/>
      <c r="P293" s="237"/>
      <c r="Q293" s="237"/>
      <c r="R293" s="237"/>
      <c r="S293" s="237"/>
      <c r="T293" s="23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9" t="s">
        <v>142</v>
      </c>
      <c r="AU293" s="239" t="s">
        <v>88</v>
      </c>
      <c r="AV293" s="13" t="s">
        <v>88</v>
      </c>
      <c r="AW293" s="13" t="s">
        <v>34</v>
      </c>
      <c r="AX293" s="13" t="s">
        <v>86</v>
      </c>
      <c r="AY293" s="239" t="s">
        <v>133</v>
      </c>
    </row>
    <row r="294" s="2" customFormat="1" ht="24.15" customHeight="1">
      <c r="A294" s="39"/>
      <c r="B294" s="40"/>
      <c r="C294" s="215" t="s">
        <v>478</v>
      </c>
      <c r="D294" s="215" t="s">
        <v>135</v>
      </c>
      <c r="E294" s="216" t="s">
        <v>479</v>
      </c>
      <c r="F294" s="217" t="s">
        <v>480</v>
      </c>
      <c r="G294" s="218" t="s">
        <v>311</v>
      </c>
      <c r="H294" s="219">
        <v>70.400000000000006</v>
      </c>
      <c r="I294" s="220"/>
      <c r="J294" s="221">
        <f>ROUND(I294*H294,2)</f>
        <v>0</v>
      </c>
      <c r="K294" s="217" t="s">
        <v>139</v>
      </c>
      <c r="L294" s="45"/>
      <c r="M294" s="222" t="s">
        <v>1</v>
      </c>
      <c r="N294" s="223" t="s">
        <v>43</v>
      </c>
      <c r="O294" s="92"/>
      <c r="P294" s="224">
        <f>O294*H294</f>
        <v>0</v>
      </c>
      <c r="Q294" s="224">
        <v>2.0000000000000002E-05</v>
      </c>
      <c r="R294" s="224">
        <f>Q294*H294</f>
        <v>0.0014080000000000002</v>
      </c>
      <c r="S294" s="224">
        <v>0</v>
      </c>
      <c r="T294" s="225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26" t="s">
        <v>140</v>
      </c>
      <c r="AT294" s="226" t="s">
        <v>135</v>
      </c>
      <c r="AU294" s="226" t="s">
        <v>88</v>
      </c>
      <c r="AY294" s="18" t="s">
        <v>133</v>
      </c>
      <c r="BE294" s="227">
        <f>IF(N294="základní",J294,0)</f>
        <v>0</v>
      </c>
      <c r="BF294" s="227">
        <f>IF(N294="snížená",J294,0)</f>
        <v>0</v>
      </c>
      <c r="BG294" s="227">
        <f>IF(N294="zákl. přenesená",J294,0)</f>
        <v>0</v>
      </c>
      <c r="BH294" s="227">
        <f>IF(N294="sníž. přenesená",J294,0)</f>
        <v>0</v>
      </c>
      <c r="BI294" s="227">
        <f>IF(N294="nulová",J294,0)</f>
        <v>0</v>
      </c>
      <c r="BJ294" s="18" t="s">
        <v>86</v>
      </c>
      <c r="BK294" s="227">
        <f>ROUND(I294*H294,2)</f>
        <v>0</v>
      </c>
      <c r="BL294" s="18" t="s">
        <v>140</v>
      </c>
      <c r="BM294" s="226" t="s">
        <v>481</v>
      </c>
    </row>
    <row r="295" s="13" customFormat="1">
      <c r="A295" s="13"/>
      <c r="B295" s="228"/>
      <c r="C295" s="229"/>
      <c r="D295" s="230" t="s">
        <v>142</v>
      </c>
      <c r="E295" s="231" t="s">
        <v>1</v>
      </c>
      <c r="F295" s="232" t="s">
        <v>482</v>
      </c>
      <c r="G295" s="229"/>
      <c r="H295" s="233">
        <v>70.400000000000006</v>
      </c>
      <c r="I295" s="234"/>
      <c r="J295" s="229"/>
      <c r="K295" s="229"/>
      <c r="L295" s="235"/>
      <c r="M295" s="236"/>
      <c r="N295" s="237"/>
      <c r="O295" s="237"/>
      <c r="P295" s="237"/>
      <c r="Q295" s="237"/>
      <c r="R295" s="237"/>
      <c r="S295" s="237"/>
      <c r="T295" s="238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9" t="s">
        <v>142</v>
      </c>
      <c r="AU295" s="239" t="s">
        <v>88</v>
      </c>
      <c r="AV295" s="13" t="s">
        <v>88</v>
      </c>
      <c r="AW295" s="13" t="s">
        <v>34</v>
      </c>
      <c r="AX295" s="13" t="s">
        <v>86</v>
      </c>
      <c r="AY295" s="239" t="s">
        <v>133</v>
      </c>
    </row>
    <row r="296" s="2" customFormat="1" ht="16.5" customHeight="1">
      <c r="A296" s="39"/>
      <c r="B296" s="40"/>
      <c r="C296" s="215" t="s">
        <v>483</v>
      </c>
      <c r="D296" s="215" t="s">
        <v>135</v>
      </c>
      <c r="E296" s="216" t="s">
        <v>484</v>
      </c>
      <c r="F296" s="217" t="s">
        <v>485</v>
      </c>
      <c r="G296" s="218" t="s">
        <v>203</v>
      </c>
      <c r="H296" s="219">
        <v>3.6030000000000002</v>
      </c>
      <c r="I296" s="220"/>
      <c r="J296" s="221">
        <f>ROUND(I296*H296,2)</f>
        <v>0</v>
      </c>
      <c r="K296" s="217" t="s">
        <v>139</v>
      </c>
      <c r="L296" s="45"/>
      <c r="M296" s="222" t="s">
        <v>1</v>
      </c>
      <c r="N296" s="223" t="s">
        <v>43</v>
      </c>
      <c r="O296" s="92"/>
      <c r="P296" s="224">
        <f>O296*H296</f>
        <v>0</v>
      </c>
      <c r="Q296" s="224">
        <v>0</v>
      </c>
      <c r="R296" s="224">
        <f>Q296*H296</f>
        <v>0</v>
      </c>
      <c r="S296" s="224">
        <v>2.3999999999999999</v>
      </c>
      <c r="T296" s="225">
        <f>S296*H296</f>
        <v>8.6471999999999998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26" t="s">
        <v>140</v>
      </c>
      <c r="AT296" s="226" t="s">
        <v>135</v>
      </c>
      <c r="AU296" s="226" t="s">
        <v>88</v>
      </c>
      <c r="AY296" s="18" t="s">
        <v>133</v>
      </c>
      <c r="BE296" s="227">
        <f>IF(N296="základní",J296,0)</f>
        <v>0</v>
      </c>
      <c r="BF296" s="227">
        <f>IF(N296="snížená",J296,0)</f>
        <v>0</v>
      </c>
      <c r="BG296" s="227">
        <f>IF(N296="zákl. přenesená",J296,0)</f>
        <v>0</v>
      </c>
      <c r="BH296" s="227">
        <f>IF(N296="sníž. přenesená",J296,0)</f>
        <v>0</v>
      </c>
      <c r="BI296" s="227">
        <f>IF(N296="nulová",J296,0)</f>
        <v>0</v>
      </c>
      <c r="BJ296" s="18" t="s">
        <v>86</v>
      </c>
      <c r="BK296" s="227">
        <f>ROUND(I296*H296,2)</f>
        <v>0</v>
      </c>
      <c r="BL296" s="18" t="s">
        <v>140</v>
      </c>
      <c r="BM296" s="226" t="s">
        <v>486</v>
      </c>
    </row>
    <row r="297" s="13" customFormat="1">
      <c r="A297" s="13"/>
      <c r="B297" s="228"/>
      <c r="C297" s="229"/>
      <c r="D297" s="230" t="s">
        <v>142</v>
      </c>
      <c r="E297" s="231" t="s">
        <v>1</v>
      </c>
      <c r="F297" s="232" t="s">
        <v>334</v>
      </c>
      <c r="G297" s="229"/>
      <c r="H297" s="233">
        <v>0.95999999999999996</v>
      </c>
      <c r="I297" s="234"/>
      <c r="J297" s="229"/>
      <c r="K297" s="229"/>
      <c r="L297" s="235"/>
      <c r="M297" s="236"/>
      <c r="N297" s="237"/>
      <c r="O297" s="237"/>
      <c r="P297" s="237"/>
      <c r="Q297" s="237"/>
      <c r="R297" s="237"/>
      <c r="S297" s="237"/>
      <c r="T297" s="23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9" t="s">
        <v>142</v>
      </c>
      <c r="AU297" s="239" t="s">
        <v>88</v>
      </c>
      <c r="AV297" s="13" t="s">
        <v>88</v>
      </c>
      <c r="AW297" s="13" t="s">
        <v>34</v>
      </c>
      <c r="AX297" s="13" t="s">
        <v>78</v>
      </c>
      <c r="AY297" s="239" t="s">
        <v>133</v>
      </c>
    </row>
    <row r="298" s="13" customFormat="1">
      <c r="A298" s="13"/>
      <c r="B298" s="228"/>
      <c r="C298" s="229"/>
      <c r="D298" s="230" t="s">
        <v>142</v>
      </c>
      <c r="E298" s="231" t="s">
        <v>1</v>
      </c>
      <c r="F298" s="232" t="s">
        <v>335</v>
      </c>
      <c r="G298" s="229"/>
      <c r="H298" s="233">
        <v>0.81899999999999995</v>
      </c>
      <c r="I298" s="234"/>
      <c r="J298" s="229"/>
      <c r="K298" s="229"/>
      <c r="L298" s="235"/>
      <c r="M298" s="236"/>
      <c r="N298" s="237"/>
      <c r="O298" s="237"/>
      <c r="P298" s="237"/>
      <c r="Q298" s="237"/>
      <c r="R298" s="237"/>
      <c r="S298" s="237"/>
      <c r="T298" s="23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9" t="s">
        <v>142</v>
      </c>
      <c r="AU298" s="239" t="s">
        <v>88</v>
      </c>
      <c r="AV298" s="13" t="s">
        <v>88</v>
      </c>
      <c r="AW298" s="13" t="s">
        <v>34</v>
      </c>
      <c r="AX298" s="13" t="s">
        <v>78</v>
      </c>
      <c r="AY298" s="239" t="s">
        <v>133</v>
      </c>
    </row>
    <row r="299" s="13" customFormat="1">
      <c r="A299" s="13"/>
      <c r="B299" s="228"/>
      <c r="C299" s="229"/>
      <c r="D299" s="230" t="s">
        <v>142</v>
      </c>
      <c r="E299" s="231" t="s">
        <v>1</v>
      </c>
      <c r="F299" s="232" t="s">
        <v>336</v>
      </c>
      <c r="G299" s="229"/>
      <c r="H299" s="233">
        <v>1.8240000000000001</v>
      </c>
      <c r="I299" s="234"/>
      <c r="J299" s="229"/>
      <c r="K299" s="229"/>
      <c r="L299" s="235"/>
      <c r="M299" s="236"/>
      <c r="N299" s="237"/>
      <c r="O299" s="237"/>
      <c r="P299" s="237"/>
      <c r="Q299" s="237"/>
      <c r="R299" s="237"/>
      <c r="S299" s="237"/>
      <c r="T299" s="23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9" t="s">
        <v>142</v>
      </c>
      <c r="AU299" s="239" t="s">
        <v>88</v>
      </c>
      <c r="AV299" s="13" t="s">
        <v>88</v>
      </c>
      <c r="AW299" s="13" t="s">
        <v>34</v>
      </c>
      <c r="AX299" s="13" t="s">
        <v>78</v>
      </c>
      <c r="AY299" s="239" t="s">
        <v>133</v>
      </c>
    </row>
    <row r="300" s="14" customFormat="1">
      <c r="A300" s="14"/>
      <c r="B300" s="240"/>
      <c r="C300" s="241"/>
      <c r="D300" s="230" t="s">
        <v>142</v>
      </c>
      <c r="E300" s="242" t="s">
        <v>1</v>
      </c>
      <c r="F300" s="243" t="s">
        <v>221</v>
      </c>
      <c r="G300" s="241"/>
      <c r="H300" s="244">
        <v>3.6030000000000002</v>
      </c>
      <c r="I300" s="245"/>
      <c r="J300" s="241"/>
      <c r="K300" s="241"/>
      <c r="L300" s="246"/>
      <c r="M300" s="247"/>
      <c r="N300" s="248"/>
      <c r="O300" s="248"/>
      <c r="P300" s="248"/>
      <c r="Q300" s="248"/>
      <c r="R300" s="248"/>
      <c r="S300" s="248"/>
      <c r="T300" s="249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0" t="s">
        <v>142</v>
      </c>
      <c r="AU300" s="250" t="s">
        <v>88</v>
      </c>
      <c r="AV300" s="14" t="s">
        <v>140</v>
      </c>
      <c r="AW300" s="14" t="s">
        <v>34</v>
      </c>
      <c r="AX300" s="14" t="s">
        <v>86</v>
      </c>
      <c r="AY300" s="250" t="s">
        <v>133</v>
      </c>
    </row>
    <row r="301" s="2" customFormat="1" ht="24.15" customHeight="1">
      <c r="A301" s="39"/>
      <c r="B301" s="40"/>
      <c r="C301" s="215" t="s">
        <v>487</v>
      </c>
      <c r="D301" s="215" t="s">
        <v>135</v>
      </c>
      <c r="E301" s="216" t="s">
        <v>488</v>
      </c>
      <c r="F301" s="217" t="s">
        <v>489</v>
      </c>
      <c r="G301" s="218" t="s">
        <v>311</v>
      </c>
      <c r="H301" s="219">
        <v>1</v>
      </c>
      <c r="I301" s="220"/>
      <c r="J301" s="221">
        <f>ROUND(I301*H301,2)</f>
        <v>0</v>
      </c>
      <c r="K301" s="217" t="s">
        <v>1</v>
      </c>
      <c r="L301" s="45"/>
      <c r="M301" s="222" t="s">
        <v>1</v>
      </c>
      <c r="N301" s="223" t="s">
        <v>43</v>
      </c>
      <c r="O301" s="92"/>
      <c r="P301" s="224">
        <f>O301*H301</f>
        <v>0</v>
      </c>
      <c r="Q301" s="224">
        <v>0</v>
      </c>
      <c r="R301" s="224">
        <f>Q301*H301</f>
        <v>0</v>
      </c>
      <c r="S301" s="224">
        <v>0.025000000000000001</v>
      </c>
      <c r="T301" s="225">
        <f>S301*H301</f>
        <v>0.025000000000000001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26" t="s">
        <v>140</v>
      </c>
      <c r="AT301" s="226" t="s">
        <v>135</v>
      </c>
      <c r="AU301" s="226" t="s">
        <v>88</v>
      </c>
      <c r="AY301" s="18" t="s">
        <v>133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18" t="s">
        <v>86</v>
      </c>
      <c r="BK301" s="227">
        <f>ROUND(I301*H301,2)</f>
        <v>0</v>
      </c>
      <c r="BL301" s="18" t="s">
        <v>140</v>
      </c>
      <c r="BM301" s="226" t="s">
        <v>490</v>
      </c>
    </row>
    <row r="302" s="2" customFormat="1" ht="37.8" customHeight="1">
      <c r="A302" s="39"/>
      <c r="B302" s="40"/>
      <c r="C302" s="215" t="s">
        <v>491</v>
      </c>
      <c r="D302" s="215" t="s">
        <v>135</v>
      </c>
      <c r="E302" s="216" t="s">
        <v>492</v>
      </c>
      <c r="F302" s="217" t="s">
        <v>493</v>
      </c>
      <c r="G302" s="218" t="s">
        <v>311</v>
      </c>
      <c r="H302" s="219">
        <v>3</v>
      </c>
      <c r="I302" s="220"/>
      <c r="J302" s="221">
        <f>ROUND(I302*H302,2)</f>
        <v>0</v>
      </c>
      <c r="K302" s="217" t="s">
        <v>1</v>
      </c>
      <c r="L302" s="45"/>
      <c r="M302" s="222" t="s">
        <v>1</v>
      </c>
      <c r="N302" s="223" t="s">
        <v>43</v>
      </c>
      <c r="O302" s="92"/>
      <c r="P302" s="224">
        <f>O302*H302</f>
        <v>0</v>
      </c>
      <c r="Q302" s="224">
        <v>0</v>
      </c>
      <c r="R302" s="224">
        <f>Q302*H302</f>
        <v>0</v>
      </c>
      <c r="S302" s="224">
        <v>0</v>
      </c>
      <c r="T302" s="225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26" t="s">
        <v>140</v>
      </c>
      <c r="AT302" s="226" t="s">
        <v>135</v>
      </c>
      <c r="AU302" s="226" t="s">
        <v>88</v>
      </c>
      <c r="AY302" s="18" t="s">
        <v>133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18" t="s">
        <v>86</v>
      </c>
      <c r="BK302" s="227">
        <f>ROUND(I302*H302,2)</f>
        <v>0</v>
      </c>
      <c r="BL302" s="18" t="s">
        <v>140</v>
      </c>
      <c r="BM302" s="226" t="s">
        <v>494</v>
      </c>
    </row>
    <row r="303" s="13" customFormat="1">
      <c r="A303" s="13"/>
      <c r="B303" s="228"/>
      <c r="C303" s="229"/>
      <c r="D303" s="230" t="s">
        <v>142</v>
      </c>
      <c r="E303" s="231" t="s">
        <v>1</v>
      </c>
      <c r="F303" s="232" t="s">
        <v>148</v>
      </c>
      <c r="G303" s="229"/>
      <c r="H303" s="233">
        <v>3</v>
      </c>
      <c r="I303" s="234"/>
      <c r="J303" s="229"/>
      <c r="K303" s="229"/>
      <c r="L303" s="235"/>
      <c r="M303" s="236"/>
      <c r="N303" s="237"/>
      <c r="O303" s="237"/>
      <c r="P303" s="237"/>
      <c r="Q303" s="237"/>
      <c r="R303" s="237"/>
      <c r="S303" s="237"/>
      <c r="T303" s="23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9" t="s">
        <v>142</v>
      </c>
      <c r="AU303" s="239" t="s">
        <v>88</v>
      </c>
      <c r="AV303" s="13" t="s">
        <v>88</v>
      </c>
      <c r="AW303" s="13" t="s">
        <v>34</v>
      </c>
      <c r="AX303" s="13" t="s">
        <v>86</v>
      </c>
      <c r="AY303" s="239" t="s">
        <v>133</v>
      </c>
    </row>
    <row r="304" s="2" customFormat="1" ht="16.5" customHeight="1">
      <c r="A304" s="39"/>
      <c r="B304" s="40"/>
      <c r="C304" s="215" t="s">
        <v>495</v>
      </c>
      <c r="D304" s="215" t="s">
        <v>135</v>
      </c>
      <c r="E304" s="216" t="s">
        <v>496</v>
      </c>
      <c r="F304" s="217" t="s">
        <v>497</v>
      </c>
      <c r="G304" s="218" t="s">
        <v>311</v>
      </c>
      <c r="H304" s="219">
        <v>1</v>
      </c>
      <c r="I304" s="220"/>
      <c r="J304" s="221">
        <f>ROUND(I304*H304,2)</f>
        <v>0</v>
      </c>
      <c r="K304" s="217" t="s">
        <v>1</v>
      </c>
      <c r="L304" s="45"/>
      <c r="M304" s="222" t="s">
        <v>1</v>
      </c>
      <c r="N304" s="223" t="s">
        <v>43</v>
      </c>
      <c r="O304" s="92"/>
      <c r="P304" s="224">
        <f>O304*H304</f>
        <v>0</v>
      </c>
      <c r="Q304" s="224">
        <v>0</v>
      </c>
      <c r="R304" s="224">
        <f>Q304*H304</f>
        <v>0</v>
      </c>
      <c r="S304" s="224">
        <v>0</v>
      </c>
      <c r="T304" s="225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26" t="s">
        <v>140</v>
      </c>
      <c r="AT304" s="226" t="s">
        <v>135</v>
      </c>
      <c r="AU304" s="226" t="s">
        <v>88</v>
      </c>
      <c r="AY304" s="18" t="s">
        <v>133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18" t="s">
        <v>86</v>
      </c>
      <c r="BK304" s="227">
        <f>ROUND(I304*H304,2)</f>
        <v>0</v>
      </c>
      <c r="BL304" s="18" t="s">
        <v>140</v>
      </c>
      <c r="BM304" s="226" t="s">
        <v>498</v>
      </c>
    </row>
    <row r="305" s="13" customFormat="1">
      <c r="A305" s="13"/>
      <c r="B305" s="228"/>
      <c r="C305" s="229"/>
      <c r="D305" s="230" t="s">
        <v>142</v>
      </c>
      <c r="E305" s="231" t="s">
        <v>1</v>
      </c>
      <c r="F305" s="232" t="s">
        <v>86</v>
      </c>
      <c r="G305" s="229"/>
      <c r="H305" s="233">
        <v>1</v>
      </c>
      <c r="I305" s="234"/>
      <c r="J305" s="229"/>
      <c r="K305" s="229"/>
      <c r="L305" s="235"/>
      <c r="M305" s="236"/>
      <c r="N305" s="237"/>
      <c r="O305" s="237"/>
      <c r="P305" s="237"/>
      <c r="Q305" s="237"/>
      <c r="R305" s="237"/>
      <c r="S305" s="237"/>
      <c r="T305" s="23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9" t="s">
        <v>142</v>
      </c>
      <c r="AU305" s="239" t="s">
        <v>88</v>
      </c>
      <c r="AV305" s="13" t="s">
        <v>88</v>
      </c>
      <c r="AW305" s="13" t="s">
        <v>34</v>
      </c>
      <c r="AX305" s="13" t="s">
        <v>86</v>
      </c>
      <c r="AY305" s="239" t="s">
        <v>133</v>
      </c>
    </row>
    <row r="306" s="2" customFormat="1" ht="21.75" customHeight="1">
      <c r="A306" s="39"/>
      <c r="B306" s="40"/>
      <c r="C306" s="215" t="s">
        <v>499</v>
      </c>
      <c r="D306" s="215" t="s">
        <v>135</v>
      </c>
      <c r="E306" s="216" t="s">
        <v>500</v>
      </c>
      <c r="F306" s="217" t="s">
        <v>501</v>
      </c>
      <c r="G306" s="218" t="s">
        <v>311</v>
      </c>
      <c r="H306" s="219">
        <v>1</v>
      </c>
      <c r="I306" s="220"/>
      <c r="J306" s="221">
        <f>ROUND(I306*H306,2)</f>
        <v>0</v>
      </c>
      <c r="K306" s="217" t="s">
        <v>1</v>
      </c>
      <c r="L306" s="45"/>
      <c r="M306" s="222" t="s">
        <v>1</v>
      </c>
      <c r="N306" s="223" t="s">
        <v>43</v>
      </c>
      <c r="O306" s="92"/>
      <c r="P306" s="224">
        <f>O306*H306</f>
        <v>0</v>
      </c>
      <c r="Q306" s="224">
        <v>0</v>
      </c>
      <c r="R306" s="224">
        <f>Q306*H306</f>
        <v>0</v>
      </c>
      <c r="S306" s="224">
        <v>0</v>
      </c>
      <c r="T306" s="225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26" t="s">
        <v>140</v>
      </c>
      <c r="AT306" s="226" t="s">
        <v>135</v>
      </c>
      <c r="AU306" s="226" t="s">
        <v>88</v>
      </c>
      <c r="AY306" s="18" t="s">
        <v>133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18" t="s">
        <v>86</v>
      </c>
      <c r="BK306" s="227">
        <f>ROUND(I306*H306,2)</f>
        <v>0</v>
      </c>
      <c r="BL306" s="18" t="s">
        <v>140</v>
      </c>
      <c r="BM306" s="226" t="s">
        <v>502</v>
      </c>
    </row>
    <row r="307" s="2" customFormat="1" ht="24.15" customHeight="1">
      <c r="A307" s="39"/>
      <c r="B307" s="40"/>
      <c r="C307" s="215" t="s">
        <v>503</v>
      </c>
      <c r="D307" s="215" t="s">
        <v>135</v>
      </c>
      <c r="E307" s="216" t="s">
        <v>504</v>
      </c>
      <c r="F307" s="217" t="s">
        <v>505</v>
      </c>
      <c r="G307" s="218" t="s">
        <v>399</v>
      </c>
      <c r="H307" s="219">
        <v>3</v>
      </c>
      <c r="I307" s="220"/>
      <c r="J307" s="221">
        <f>ROUND(I307*H307,2)</f>
        <v>0</v>
      </c>
      <c r="K307" s="217" t="s">
        <v>1</v>
      </c>
      <c r="L307" s="45"/>
      <c r="M307" s="222" t="s">
        <v>1</v>
      </c>
      <c r="N307" s="223" t="s">
        <v>43</v>
      </c>
      <c r="O307" s="92"/>
      <c r="P307" s="224">
        <f>O307*H307</f>
        <v>0</v>
      </c>
      <c r="Q307" s="224">
        <v>0</v>
      </c>
      <c r="R307" s="224">
        <f>Q307*H307</f>
        <v>0</v>
      </c>
      <c r="S307" s="224">
        <v>0</v>
      </c>
      <c r="T307" s="225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26" t="s">
        <v>140</v>
      </c>
      <c r="AT307" s="226" t="s">
        <v>135</v>
      </c>
      <c r="AU307" s="226" t="s">
        <v>88</v>
      </c>
      <c r="AY307" s="18" t="s">
        <v>133</v>
      </c>
      <c r="BE307" s="227">
        <f>IF(N307="základní",J307,0)</f>
        <v>0</v>
      </c>
      <c r="BF307" s="227">
        <f>IF(N307="snížená",J307,0)</f>
        <v>0</v>
      </c>
      <c r="BG307" s="227">
        <f>IF(N307="zákl. přenesená",J307,0)</f>
        <v>0</v>
      </c>
      <c r="BH307" s="227">
        <f>IF(N307="sníž. přenesená",J307,0)</f>
        <v>0</v>
      </c>
      <c r="BI307" s="227">
        <f>IF(N307="nulová",J307,0)</f>
        <v>0</v>
      </c>
      <c r="BJ307" s="18" t="s">
        <v>86</v>
      </c>
      <c r="BK307" s="227">
        <f>ROUND(I307*H307,2)</f>
        <v>0</v>
      </c>
      <c r="BL307" s="18" t="s">
        <v>140</v>
      </c>
      <c r="BM307" s="226" t="s">
        <v>506</v>
      </c>
    </row>
    <row r="308" s="13" customFormat="1">
      <c r="A308" s="13"/>
      <c r="B308" s="228"/>
      <c r="C308" s="229"/>
      <c r="D308" s="230" t="s">
        <v>142</v>
      </c>
      <c r="E308" s="231" t="s">
        <v>1</v>
      </c>
      <c r="F308" s="232" t="s">
        <v>148</v>
      </c>
      <c r="G308" s="229"/>
      <c r="H308" s="233">
        <v>3</v>
      </c>
      <c r="I308" s="234"/>
      <c r="J308" s="229"/>
      <c r="K308" s="229"/>
      <c r="L308" s="235"/>
      <c r="M308" s="236"/>
      <c r="N308" s="237"/>
      <c r="O308" s="237"/>
      <c r="P308" s="237"/>
      <c r="Q308" s="237"/>
      <c r="R308" s="237"/>
      <c r="S308" s="237"/>
      <c r="T308" s="23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9" t="s">
        <v>142</v>
      </c>
      <c r="AU308" s="239" t="s">
        <v>88</v>
      </c>
      <c r="AV308" s="13" t="s">
        <v>88</v>
      </c>
      <c r="AW308" s="13" t="s">
        <v>34</v>
      </c>
      <c r="AX308" s="13" t="s">
        <v>86</v>
      </c>
      <c r="AY308" s="239" t="s">
        <v>133</v>
      </c>
    </row>
    <row r="309" s="2" customFormat="1" ht="16.5" customHeight="1">
      <c r="A309" s="39"/>
      <c r="B309" s="40"/>
      <c r="C309" s="215" t="s">
        <v>507</v>
      </c>
      <c r="D309" s="215" t="s">
        <v>135</v>
      </c>
      <c r="E309" s="216" t="s">
        <v>508</v>
      </c>
      <c r="F309" s="217" t="s">
        <v>509</v>
      </c>
      <c r="G309" s="218" t="s">
        <v>168</v>
      </c>
      <c r="H309" s="219">
        <v>5.2000000000000002</v>
      </c>
      <c r="I309" s="220"/>
      <c r="J309" s="221">
        <f>ROUND(I309*H309,2)</f>
        <v>0</v>
      </c>
      <c r="K309" s="217" t="s">
        <v>1</v>
      </c>
      <c r="L309" s="45"/>
      <c r="M309" s="222" t="s">
        <v>1</v>
      </c>
      <c r="N309" s="223" t="s">
        <v>43</v>
      </c>
      <c r="O309" s="92"/>
      <c r="P309" s="224">
        <f>O309*H309</f>
        <v>0</v>
      </c>
      <c r="Q309" s="224">
        <v>0</v>
      </c>
      <c r="R309" s="224">
        <f>Q309*H309</f>
        <v>0</v>
      </c>
      <c r="S309" s="224">
        <v>0</v>
      </c>
      <c r="T309" s="225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26" t="s">
        <v>140</v>
      </c>
      <c r="AT309" s="226" t="s">
        <v>135</v>
      </c>
      <c r="AU309" s="226" t="s">
        <v>88</v>
      </c>
      <c r="AY309" s="18" t="s">
        <v>133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18" t="s">
        <v>86</v>
      </c>
      <c r="BK309" s="227">
        <f>ROUND(I309*H309,2)</f>
        <v>0</v>
      </c>
      <c r="BL309" s="18" t="s">
        <v>140</v>
      </c>
      <c r="BM309" s="226" t="s">
        <v>510</v>
      </c>
    </row>
    <row r="310" s="13" customFormat="1">
      <c r="A310" s="13"/>
      <c r="B310" s="228"/>
      <c r="C310" s="229"/>
      <c r="D310" s="230" t="s">
        <v>142</v>
      </c>
      <c r="E310" s="231" t="s">
        <v>1</v>
      </c>
      <c r="F310" s="232" t="s">
        <v>511</v>
      </c>
      <c r="G310" s="229"/>
      <c r="H310" s="233">
        <v>5.2000000000000002</v>
      </c>
      <c r="I310" s="234"/>
      <c r="J310" s="229"/>
      <c r="K310" s="229"/>
      <c r="L310" s="235"/>
      <c r="M310" s="236"/>
      <c r="N310" s="237"/>
      <c r="O310" s="237"/>
      <c r="P310" s="237"/>
      <c r="Q310" s="237"/>
      <c r="R310" s="237"/>
      <c r="S310" s="237"/>
      <c r="T310" s="23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9" t="s">
        <v>142</v>
      </c>
      <c r="AU310" s="239" t="s">
        <v>88</v>
      </c>
      <c r="AV310" s="13" t="s">
        <v>88</v>
      </c>
      <c r="AW310" s="13" t="s">
        <v>34</v>
      </c>
      <c r="AX310" s="13" t="s">
        <v>86</v>
      </c>
      <c r="AY310" s="239" t="s">
        <v>133</v>
      </c>
    </row>
    <row r="311" s="2" customFormat="1" ht="24.15" customHeight="1">
      <c r="A311" s="39"/>
      <c r="B311" s="40"/>
      <c r="C311" s="215" t="s">
        <v>512</v>
      </c>
      <c r="D311" s="215" t="s">
        <v>135</v>
      </c>
      <c r="E311" s="216" t="s">
        <v>513</v>
      </c>
      <c r="F311" s="217" t="s">
        <v>514</v>
      </c>
      <c r="G311" s="218" t="s">
        <v>399</v>
      </c>
      <c r="H311" s="219">
        <v>1</v>
      </c>
      <c r="I311" s="220"/>
      <c r="J311" s="221">
        <f>ROUND(I311*H311,2)</f>
        <v>0</v>
      </c>
      <c r="K311" s="217" t="s">
        <v>1</v>
      </c>
      <c r="L311" s="45"/>
      <c r="M311" s="222" t="s">
        <v>1</v>
      </c>
      <c r="N311" s="223" t="s">
        <v>43</v>
      </c>
      <c r="O311" s="92"/>
      <c r="P311" s="224">
        <f>O311*H311</f>
        <v>0</v>
      </c>
      <c r="Q311" s="224">
        <v>0</v>
      </c>
      <c r="R311" s="224">
        <f>Q311*H311</f>
        <v>0</v>
      </c>
      <c r="S311" s="224">
        <v>0</v>
      </c>
      <c r="T311" s="225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26" t="s">
        <v>140</v>
      </c>
      <c r="AT311" s="226" t="s">
        <v>135</v>
      </c>
      <c r="AU311" s="226" t="s">
        <v>88</v>
      </c>
      <c r="AY311" s="18" t="s">
        <v>133</v>
      </c>
      <c r="BE311" s="227">
        <f>IF(N311="základní",J311,0)</f>
        <v>0</v>
      </c>
      <c r="BF311" s="227">
        <f>IF(N311="snížená",J311,0)</f>
        <v>0</v>
      </c>
      <c r="BG311" s="227">
        <f>IF(N311="zákl. přenesená",J311,0)</f>
        <v>0</v>
      </c>
      <c r="BH311" s="227">
        <f>IF(N311="sníž. přenesená",J311,0)</f>
        <v>0</v>
      </c>
      <c r="BI311" s="227">
        <f>IF(N311="nulová",J311,0)</f>
        <v>0</v>
      </c>
      <c r="BJ311" s="18" t="s">
        <v>86</v>
      </c>
      <c r="BK311" s="227">
        <f>ROUND(I311*H311,2)</f>
        <v>0</v>
      </c>
      <c r="BL311" s="18" t="s">
        <v>140</v>
      </c>
      <c r="BM311" s="226" t="s">
        <v>515</v>
      </c>
    </row>
    <row r="312" s="2" customFormat="1" ht="16.5" customHeight="1">
      <c r="A312" s="39"/>
      <c r="B312" s="40"/>
      <c r="C312" s="215" t="s">
        <v>516</v>
      </c>
      <c r="D312" s="215" t="s">
        <v>135</v>
      </c>
      <c r="E312" s="216" t="s">
        <v>517</v>
      </c>
      <c r="F312" s="217" t="s">
        <v>518</v>
      </c>
      <c r="G312" s="218" t="s">
        <v>168</v>
      </c>
      <c r="H312" s="219">
        <v>50</v>
      </c>
      <c r="I312" s="220"/>
      <c r="J312" s="221">
        <f>ROUND(I312*H312,2)</f>
        <v>0</v>
      </c>
      <c r="K312" s="217" t="s">
        <v>1</v>
      </c>
      <c r="L312" s="45"/>
      <c r="M312" s="222" t="s">
        <v>1</v>
      </c>
      <c r="N312" s="223" t="s">
        <v>43</v>
      </c>
      <c r="O312" s="92"/>
      <c r="P312" s="224">
        <f>O312*H312</f>
        <v>0</v>
      </c>
      <c r="Q312" s="224">
        <v>0</v>
      </c>
      <c r="R312" s="224">
        <f>Q312*H312</f>
        <v>0</v>
      </c>
      <c r="S312" s="224">
        <v>0</v>
      </c>
      <c r="T312" s="225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26" t="s">
        <v>140</v>
      </c>
      <c r="AT312" s="226" t="s">
        <v>135</v>
      </c>
      <c r="AU312" s="226" t="s">
        <v>88</v>
      </c>
      <c r="AY312" s="18" t="s">
        <v>133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18" t="s">
        <v>86</v>
      </c>
      <c r="BK312" s="227">
        <f>ROUND(I312*H312,2)</f>
        <v>0</v>
      </c>
      <c r="BL312" s="18" t="s">
        <v>140</v>
      </c>
      <c r="BM312" s="226" t="s">
        <v>519</v>
      </c>
    </row>
    <row r="313" s="12" customFormat="1" ht="22.8" customHeight="1">
      <c r="A313" s="12"/>
      <c r="B313" s="199"/>
      <c r="C313" s="200"/>
      <c r="D313" s="201" t="s">
        <v>77</v>
      </c>
      <c r="E313" s="213" t="s">
        <v>520</v>
      </c>
      <c r="F313" s="213" t="s">
        <v>521</v>
      </c>
      <c r="G313" s="200"/>
      <c r="H313" s="200"/>
      <c r="I313" s="203"/>
      <c r="J313" s="214">
        <f>BK313</f>
        <v>0</v>
      </c>
      <c r="K313" s="200"/>
      <c r="L313" s="205"/>
      <c r="M313" s="206"/>
      <c r="N313" s="207"/>
      <c r="O313" s="207"/>
      <c r="P313" s="208">
        <f>SUM(P314:P328)</f>
        <v>0</v>
      </c>
      <c r="Q313" s="207"/>
      <c r="R313" s="208">
        <f>SUM(R314:R328)</f>
        <v>0</v>
      </c>
      <c r="S313" s="207"/>
      <c r="T313" s="209">
        <f>SUM(T314:T328)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10" t="s">
        <v>86</v>
      </c>
      <c r="AT313" s="211" t="s">
        <v>77</v>
      </c>
      <c r="AU313" s="211" t="s">
        <v>86</v>
      </c>
      <c r="AY313" s="210" t="s">
        <v>133</v>
      </c>
      <c r="BK313" s="212">
        <f>SUM(BK314:BK328)</f>
        <v>0</v>
      </c>
    </row>
    <row r="314" s="2" customFormat="1" ht="21.75" customHeight="1">
      <c r="A314" s="39"/>
      <c r="B314" s="40"/>
      <c r="C314" s="215" t="s">
        <v>522</v>
      </c>
      <c r="D314" s="215" t="s">
        <v>135</v>
      </c>
      <c r="E314" s="216" t="s">
        <v>523</v>
      </c>
      <c r="F314" s="217" t="s">
        <v>524</v>
      </c>
      <c r="G314" s="218" t="s">
        <v>235</v>
      </c>
      <c r="H314" s="219">
        <v>404.697</v>
      </c>
      <c r="I314" s="220"/>
      <c r="J314" s="221">
        <f>ROUND(I314*H314,2)</f>
        <v>0</v>
      </c>
      <c r="K314" s="217" t="s">
        <v>139</v>
      </c>
      <c r="L314" s="45"/>
      <c r="M314" s="222" t="s">
        <v>1</v>
      </c>
      <c r="N314" s="223" t="s">
        <v>43</v>
      </c>
      <c r="O314" s="92"/>
      <c r="P314" s="224">
        <f>O314*H314</f>
        <v>0</v>
      </c>
      <c r="Q314" s="224">
        <v>0</v>
      </c>
      <c r="R314" s="224">
        <f>Q314*H314</f>
        <v>0</v>
      </c>
      <c r="S314" s="224">
        <v>0</v>
      </c>
      <c r="T314" s="225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26" t="s">
        <v>140</v>
      </c>
      <c r="AT314" s="226" t="s">
        <v>135</v>
      </c>
      <c r="AU314" s="226" t="s">
        <v>88</v>
      </c>
      <c r="AY314" s="18" t="s">
        <v>133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18" t="s">
        <v>86</v>
      </c>
      <c r="BK314" s="227">
        <f>ROUND(I314*H314,2)</f>
        <v>0</v>
      </c>
      <c r="BL314" s="18" t="s">
        <v>140</v>
      </c>
      <c r="BM314" s="226" t="s">
        <v>525</v>
      </c>
    </row>
    <row r="315" s="2" customFormat="1" ht="24.15" customHeight="1">
      <c r="A315" s="39"/>
      <c r="B315" s="40"/>
      <c r="C315" s="215" t="s">
        <v>526</v>
      </c>
      <c r="D315" s="215" t="s">
        <v>135</v>
      </c>
      <c r="E315" s="216" t="s">
        <v>527</v>
      </c>
      <c r="F315" s="217" t="s">
        <v>528</v>
      </c>
      <c r="G315" s="218" t="s">
        <v>235</v>
      </c>
      <c r="H315" s="219">
        <v>2428.1819999999998</v>
      </c>
      <c r="I315" s="220"/>
      <c r="J315" s="221">
        <f>ROUND(I315*H315,2)</f>
        <v>0</v>
      </c>
      <c r="K315" s="217" t="s">
        <v>139</v>
      </c>
      <c r="L315" s="45"/>
      <c r="M315" s="222" t="s">
        <v>1</v>
      </c>
      <c r="N315" s="223" t="s">
        <v>43</v>
      </c>
      <c r="O315" s="92"/>
      <c r="P315" s="224">
        <f>O315*H315</f>
        <v>0</v>
      </c>
      <c r="Q315" s="224">
        <v>0</v>
      </c>
      <c r="R315" s="224">
        <f>Q315*H315</f>
        <v>0</v>
      </c>
      <c r="S315" s="224">
        <v>0</v>
      </c>
      <c r="T315" s="225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26" t="s">
        <v>140</v>
      </c>
      <c r="AT315" s="226" t="s">
        <v>135</v>
      </c>
      <c r="AU315" s="226" t="s">
        <v>88</v>
      </c>
      <c r="AY315" s="18" t="s">
        <v>133</v>
      </c>
      <c r="BE315" s="227">
        <f>IF(N315="základní",J315,0)</f>
        <v>0</v>
      </c>
      <c r="BF315" s="227">
        <f>IF(N315="snížená",J315,0)</f>
        <v>0</v>
      </c>
      <c r="BG315" s="227">
        <f>IF(N315="zákl. přenesená",J315,0)</f>
        <v>0</v>
      </c>
      <c r="BH315" s="227">
        <f>IF(N315="sníž. přenesená",J315,0)</f>
        <v>0</v>
      </c>
      <c r="BI315" s="227">
        <f>IF(N315="nulová",J315,0)</f>
        <v>0</v>
      </c>
      <c r="BJ315" s="18" t="s">
        <v>86</v>
      </c>
      <c r="BK315" s="227">
        <f>ROUND(I315*H315,2)</f>
        <v>0</v>
      </c>
      <c r="BL315" s="18" t="s">
        <v>140</v>
      </c>
      <c r="BM315" s="226" t="s">
        <v>529</v>
      </c>
    </row>
    <row r="316" s="13" customFormat="1">
      <c r="A316" s="13"/>
      <c r="B316" s="228"/>
      <c r="C316" s="229"/>
      <c r="D316" s="230" t="s">
        <v>142</v>
      </c>
      <c r="E316" s="229"/>
      <c r="F316" s="232" t="s">
        <v>530</v>
      </c>
      <c r="G316" s="229"/>
      <c r="H316" s="233">
        <v>2428.1819999999998</v>
      </c>
      <c r="I316" s="234"/>
      <c r="J316" s="229"/>
      <c r="K316" s="229"/>
      <c r="L316" s="235"/>
      <c r="M316" s="236"/>
      <c r="N316" s="237"/>
      <c r="O316" s="237"/>
      <c r="P316" s="237"/>
      <c r="Q316" s="237"/>
      <c r="R316" s="237"/>
      <c r="S316" s="237"/>
      <c r="T316" s="238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9" t="s">
        <v>142</v>
      </c>
      <c r="AU316" s="239" t="s">
        <v>88</v>
      </c>
      <c r="AV316" s="13" t="s">
        <v>88</v>
      </c>
      <c r="AW316" s="13" t="s">
        <v>4</v>
      </c>
      <c r="AX316" s="13" t="s">
        <v>86</v>
      </c>
      <c r="AY316" s="239" t="s">
        <v>133</v>
      </c>
    </row>
    <row r="317" s="2" customFormat="1" ht="24.15" customHeight="1">
      <c r="A317" s="39"/>
      <c r="B317" s="40"/>
      <c r="C317" s="215" t="s">
        <v>531</v>
      </c>
      <c r="D317" s="215" t="s">
        <v>135</v>
      </c>
      <c r="E317" s="216" t="s">
        <v>532</v>
      </c>
      <c r="F317" s="217" t="s">
        <v>533</v>
      </c>
      <c r="G317" s="218" t="s">
        <v>235</v>
      </c>
      <c r="H317" s="219">
        <v>404.697</v>
      </c>
      <c r="I317" s="220"/>
      <c r="J317" s="221">
        <f>ROUND(I317*H317,2)</f>
        <v>0</v>
      </c>
      <c r="K317" s="217" t="s">
        <v>139</v>
      </c>
      <c r="L317" s="45"/>
      <c r="M317" s="222" t="s">
        <v>1</v>
      </c>
      <c r="N317" s="223" t="s">
        <v>43</v>
      </c>
      <c r="O317" s="92"/>
      <c r="P317" s="224">
        <f>O317*H317</f>
        <v>0</v>
      </c>
      <c r="Q317" s="224">
        <v>0</v>
      </c>
      <c r="R317" s="224">
        <f>Q317*H317</f>
        <v>0</v>
      </c>
      <c r="S317" s="224">
        <v>0</v>
      </c>
      <c r="T317" s="225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26" t="s">
        <v>140</v>
      </c>
      <c r="AT317" s="226" t="s">
        <v>135</v>
      </c>
      <c r="AU317" s="226" t="s">
        <v>88</v>
      </c>
      <c r="AY317" s="18" t="s">
        <v>133</v>
      </c>
      <c r="BE317" s="227">
        <f>IF(N317="základní",J317,0)</f>
        <v>0</v>
      </c>
      <c r="BF317" s="227">
        <f>IF(N317="snížená",J317,0)</f>
        <v>0</v>
      </c>
      <c r="BG317" s="227">
        <f>IF(N317="zákl. přenesená",J317,0)</f>
        <v>0</v>
      </c>
      <c r="BH317" s="227">
        <f>IF(N317="sníž. přenesená",J317,0)</f>
        <v>0</v>
      </c>
      <c r="BI317" s="227">
        <f>IF(N317="nulová",J317,0)</f>
        <v>0</v>
      </c>
      <c r="BJ317" s="18" t="s">
        <v>86</v>
      </c>
      <c r="BK317" s="227">
        <f>ROUND(I317*H317,2)</f>
        <v>0</v>
      </c>
      <c r="BL317" s="18" t="s">
        <v>140</v>
      </c>
      <c r="BM317" s="226" t="s">
        <v>534</v>
      </c>
    </row>
    <row r="318" s="2" customFormat="1" ht="37.8" customHeight="1">
      <c r="A318" s="39"/>
      <c r="B318" s="40"/>
      <c r="C318" s="215" t="s">
        <v>535</v>
      </c>
      <c r="D318" s="215" t="s">
        <v>135</v>
      </c>
      <c r="E318" s="216" t="s">
        <v>536</v>
      </c>
      <c r="F318" s="217" t="s">
        <v>537</v>
      </c>
      <c r="G318" s="218" t="s">
        <v>235</v>
      </c>
      <c r="H318" s="219">
        <v>15</v>
      </c>
      <c r="I318" s="220"/>
      <c r="J318" s="221">
        <f>ROUND(I318*H318,2)</f>
        <v>0</v>
      </c>
      <c r="K318" s="217" t="s">
        <v>139</v>
      </c>
      <c r="L318" s="45"/>
      <c r="M318" s="222" t="s">
        <v>1</v>
      </c>
      <c r="N318" s="223" t="s">
        <v>43</v>
      </c>
      <c r="O318" s="92"/>
      <c r="P318" s="224">
        <f>O318*H318</f>
        <v>0</v>
      </c>
      <c r="Q318" s="224">
        <v>0</v>
      </c>
      <c r="R318" s="224">
        <f>Q318*H318</f>
        <v>0</v>
      </c>
      <c r="S318" s="224">
        <v>0</v>
      </c>
      <c r="T318" s="225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26" t="s">
        <v>140</v>
      </c>
      <c r="AT318" s="226" t="s">
        <v>135</v>
      </c>
      <c r="AU318" s="226" t="s">
        <v>88</v>
      </c>
      <c r="AY318" s="18" t="s">
        <v>133</v>
      </c>
      <c r="BE318" s="227">
        <f>IF(N318="základní",J318,0)</f>
        <v>0</v>
      </c>
      <c r="BF318" s="227">
        <f>IF(N318="snížená",J318,0)</f>
        <v>0</v>
      </c>
      <c r="BG318" s="227">
        <f>IF(N318="zákl. přenesená",J318,0)</f>
        <v>0</v>
      </c>
      <c r="BH318" s="227">
        <f>IF(N318="sníž. přenesená",J318,0)</f>
        <v>0</v>
      </c>
      <c r="BI318" s="227">
        <f>IF(N318="nulová",J318,0)</f>
        <v>0</v>
      </c>
      <c r="BJ318" s="18" t="s">
        <v>86</v>
      </c>
      <c r="BK318" s="227">
        <f>ROUND(I318*H318,2)</f>
        <v>0</v>
      </c>
      <c r="BL318" s="18" t="s">
        <v>140</v>
      </c>
      <c r="BM318" s="226" t="s">
        <v>538</v>
      </c>
    </row>
    <row r="319" s="2" customFormat="1" ht="37.8" customHeight="1">
      <c r="A319" s="39"/>
      <c r="B319" s="40"/>
      <c r="C319" s="215" t="s">
        <v>539</v>
      </c>
      <c r="D319" s="215" t="s">
        <v>135</v>
      </c>
      <c r="E319" s="216" t="s">
        <v>540</v>
      </c>
      <c r="F319" s="217" t="s">
        <v>541</v>
      </c>
      <c r="G319" s="218" t="s">
        <v>235</v>
      </c>
      <c r="H319" s="219">
        <v>191.33799999999999</v>
      </c>
      <c r="I319" s="220"/>
      <c r="J319" s="221">
        <f>ROUND(I319*H319,2)</f>
        <v>0</v>
      </c>
      <c r="K319" s="217" t="s">
        <v>139</v>
      </c>
      <c r="L319" s="45"/>
      <c r="M319" s="222" t="s">
        <v>1</v>
      </c>
      <c r="N319" s="223" t="s">
        <v>43</v>
      </c>
      <c r="O319" s="92"/>
      <c r="P319" s="224">
        <f>O319*H319</f>
        <v>0</v>
      </c>
      <c r="Q319" s="224">
        <v>0</v>
      </c>
      <c r="R319" s="224">
        <f>Q319*H319</f>
        <v>0</v>
      </c>
      <c r="S319" s="224">
        <v>0</v>
      </c>
      <c r="T319" s="225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26" t="s">
        <v>140</v>
      </c>
      <c r="AT319" s="226" t="s">
        <v>135</v>
      </c>
      <c r="AU319" s="226" t="s">
        <v>88</v>
      </c>
      <c r="AY319" s="18" t="s">
        <v>133</v>
      </c>
      <c r="BE319" s="227">
        <f>IF(N319="základní",J319,0)</f>
        <v>0</v>
      </c>
      <c r="BF319" s="227">
        <f>IF(N319="snížená",J319,0)</f>
        <v>0</v>
      </c>
      <c r="BG319" s="227">
        <f>IF(N319="zákl. přenesená",J319,0)</f>
        <v>0</v>
      </c>
      <c r="BH319" s="227">
        <f>IF(N319="sníž. přenesená",J319,0)</f>
        <v>0</v>
      </c>
      <c r="BI319" s="227">
        <f>IF(N319="nulová",J319,0)</f>
        <v>0</v>
      </c>
      <c r="BJ319" s="18" t="s">
        <v>86</v>
      </c>
      <c r="BK319" s="227">
        <f>ROUND(I319*H319,2)</f>
        <v>0</v>
      </c>
      <c r="BL319" s="18" t="s">
        <v>140</v>
      </c>
      <c r="BM319" s="226" t="s">
        <v>542</v>
      </c>
    </row>
    <row r="320" s="13" customFormat="1">
      <c r="A320" s="13"/>
      <c r="B320" s="228"/>
      <c r="C320" s="229"/>
      <c r="D320" s="230" t="s">
        <v>142</v>
      </c>
      <c r="E320" s="231" t="s">
        <v>1</v>
      </c>
      <c r="F320" s="232" t="s">
        <v>543</v>
      </c>
      <c r="G320" s="229"/>
      <c r="H320" s="233">
        <v>191.33799999999999</v>
      </c>
      <c r="I320" s="234"/>
      <c r="J320" s="229"/>
      <c r="K320" s="229"/>
      <c r="L320" s="235"/>
      <c r="M320" s="236"/>
      <c r="N320" s="237"/>
      <c r="O320" s="237"/>
      <c r="P320" s="237"/>
      <c r="Q320" s="237"/>
      <c r="R320" s="237"/>
      <c r="S320" s="237"/>
      <c r="T320" s="23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9" t="s">
        <v>142</v>
      </c>
      <c r="AU320" s="239" t="s">
        <v>88</v>
      </c>
      <c r="AV320" s="13" t="s">
        <v>88</v>
      </c>
      <c r="AW320" s="13" t="s">
        <v>34</v>
      </c>
      <c r="AX320" s="13" t="s">
        <v>86</v>
      </c>
      <c r="AY320" s="239" t="s">
        <v>133</v>
      </c>
    </row>
    <row r="321" s="2" customFormat="1" ht="44.25" customHeight="1">
      <c r="A321" s="39"/>
      <c r="B321" s="40"/>
      <c r="C321" s="215" t="s">
        <v>544</v>
      </c>
      <c r="D321" s="215" t="s">
        <v>135</v>
      </c>
      <c r="E321" s="216" t="s">
        <v>545</v>
      </c>
      <c r="F321" s="217" t="s">
        <v>546</v>
      </c>
      <c r="G321" s="218" t="s">
        <v>235</v>
      </c>
      <c r="H321" s="219">
        <v>144.10499999999999</v>
      </c>
      <c r="I321" s="220"/>
      <c r="J321" s="221">
        <f>ROUND(I321*H321,2)</f>
        <v>0</v>
      </c>
      <c r="K321" s="217" t="s">
        <v>139</v>
      </c>
      <c r="L321" s="45"/>
      <c r="M321" s="222" t="s">
        <v>1</v>
      </c>
      <c r="N321" s="223" t="s">
        <v>43</v>
      </c>
      <c r="O321" s="92"/>
      <c r="P321" s="224">
        <f>O321*H321</f>
        <v>0</v>
      </c>
      <c r="Q321" s="224">
        <v>0</v>
      </c>
      <c r="R321" s="224">
        <f>Q321*H321</f>
        <v>0</v>
      </c>
      <c r="S321" s="224">
        <v>0</v>
      </c>
      <c r="T321" s="225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26" t="s">
        <v>140</v>
      </c>
      <c r="AT321" s="226" t="s">
        <v>135</v>
      </c>
      <c r="AU321" s="226" t="s">
        <v>88</v>
      </c>
      <c r="AY321" s="18" t="s">
        <v>133</v>
      </c>
      <c r="BE321" s="227">
        <f>IF(N321="základní",J321,0)</f>
        <v>0</v>
      </c>
      <c r="BF321" s="227">
        <f>IF(N321="snížená",J321,0)</f>
        <v>0</v>
      </c>
      <c r="BG321" s="227">
        <f>IF(N321="zákl. přenesená",J321,0)</f>
        <v>0</v>
      </c>
      <c r="BH321" s="227">
        <f>IF(N321="sníž. přenesená",J321,0)</f>
        <v>0</v>
      </c>
      <c r="BI321" s="227">
        <f>IF(N321="nulová",J321,0)</f>
        <v>0</v>
      </c>
      <c r="BJ321" s="18" t="s">
        <v>86</v>
      </c>
      <c r="BK321" s="227">
        <f>ROUND(I321*H321,2)</f>
        <v>0</v>
      </c>
      <c r="BL321" s="18" t="s">
        <v>140</v>
      </c>
      <c r="BM321" s="226" t="s">
        <v>547</v>
      </c>
    </row>
    <row r="322" s="13" customFormat="1">
      <c r="A322" s="13"/>
      <c r="B322" s="228"/>
      <c r="C322" s="229"/>
      <c r="D322" s="230" t="s">
        <v>142</v>
      </c>
      <c r="E322" s="231" t="s">
        <v>1</v>
      </c>
      <c r="F322" s="232" t="s">
        <v>548</v>
      </c>
      <c r="G322" s="229"/>
      <c r="H322" s="233">
        <v>404.697</v>
      </c>
      <c r="I322" s="234"/>
      <c r="J322" s="229"/>
      <c r="K322" s="229"/>
      <c r="L322" s="235"/>
      <c r="M322" s="236"/>
      <c r="N322" s="237"/>
      <c r="O322" s="237"/>
      <c r="P322" s="237"/>
      <c r="Q322" s="237"/>
      <c r="R322" s="237"/>
      <c r="S322" s="237"/>
      <c r="T322" s="23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9" t="s">
        <v>142</v>
      </c>
      <c r="AU322" s="239" t="s">
        <v>88</v>
      </c>
      <c r="AV322" s="13" t="s">
        <v>88</v>
      </c>
      <c r="AW322" s="13" t="s">
        <v>34</v>
      </c>
      <c r="AX322" s="13" t="s">
        <v>78</v>
      </c>
      <c r="AY322" s="239" t="s">
        <v>133</v>
      </c>
    </row>
    <row r="323" s="13" customFormat="1">
      <c r="A323" s="13"/>
      <c r="B323" s="228"/>
      <c r="C323" s="229"/>
      <c r="D323" s="230" t="s">
        <v>142</v>
      </c>
      <c r="E323" s="231" t="s">
        <v>1</v>
      </c>
      <c r="F323" s="232" t="s">
        <v>549</v>
      </c>
      <c r="G323" s="229"/>
      <c r="H323" s="233">
        <v>-15</v>
      </c>
      <c r="I323" s="234"/>
      <c r="J323" s="229"/>
      <c r="K323" s="229"/>
      <c r="L323" s="235"/>
      <c r="M323" s="236"/>
      <c r="N323" s="237"/>
      <c r="O323" s="237"/>
      <c r="P323" s="237"/>
      <c r="Q323" s="237"/>
      <c r="R323" s="237"/>
      <c r="S323" s="237"/>
      <c r="T323" s="23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9" t="s">
        <v>142</v>
      </c>
      <c r="AU323" s="239" t="s">
        <v>88</v>
      </c>
      <c r="AV323" s="13" t="s">
        <v>88</v>
      </c>
      <c r="AW323" s="13" t="s">
        <v>34</v>
      </c>
      <c r="AX323" s="13" t="s">
        <v>78</v>
      </c>
      <c r="AY323" s="239" t="s">
        <v>133</v>
      </c>
    </row>
    <row r="324" s="13" customFormat="1">
      <c r="A324" s="13"/>
      <c r="B324" s="228"/>
      <c r="C324" s="229"/>
      <c r="D324" s="230" t="s">
        <v>142</v>
      </c>
      <c r="E324" s="231" t="s">
        <v>1</v>
      </c>
      <c r="F324" s="232" t="s">
        <v>550</v>
      </c>
      <c r="G324" s="229"/>
      <c r="H324" s="233">
        <v>-191.33799999999999</v>
      </c>
      <c r="I324" s="234"/>
      <c r="J324" s="229"/>
      <c r="K324" s="229"/>
      <c r="L324" s="235"/>
      <c r="M324" s="236"/>
      <c r="N324" s="237"/>
      <c r="O324" s="237"/>
      <c r="P324" s="237"/>
      <c r="Q324" s="237"/>
      <c r="R324" s="237"/>
      <c r="S324" s="237"/>
      <c r="T324" s="238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9" t="s">
        <v>142</v>
      </c>
      <c r="AU324" s="239" t="s">
        <v>88</v>
      </c>
      <c r="AV324" s="13" t="s">
        <v>88</v>
      </c>
      <c r="AW324" s="13" t="s">
        <v>34</v>
      </c>
      <c r="AX324" s="13" t="s">
        <v>78</v>
      </c>
      <c r="AY324" s="239" t="s">
        <v>133</v>
      </c>
    </row>
    <row r="325" s="13" customFormat="1">
      <c r="A325" s="13"/>
      <c r="B325" s="228"/>
      <c r="C325" s="229"/>
      <c r="D325" s="230" t="s">
        <v>142</v>
      </c>
      <c r="E325" s="231" t="s">
        <v>1</v>
      </c>
      <c r="F325" s="232" t="s">
        <v>551</v>
      </c>
      <c r="G325" s="229"/>
      <c r="H325" s="233">
        <v>-54.253999999999998</v>
      </c>
      <c r="I325" s="234"/>
      <c r="J325" s="229"/>
      <c r="K325" s="229"/>
      <c r="L325" s="235"/>
      <c r="M325" s="236"/>
      <c r="N325" s="237"/>
      <c r="O325" s="237"/>
      <c r="P325" s="237"/>
      <c r="Q325" s="237"/>
      <c r="R325" s="237"/>
      <c r="S325" s="237"/>
      <c r="T325" s="238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9" t="s">
        <v>142</v>
      </c>
      <c r="AU325" s="239" t="s">
        <v>88</v>
      </c>
      <c r="AV325" s="13" t="s">
        <v>88</v>
      </c>
      <c r="AW325" s="13" t="s">
        <v>34</v>
      </c>
      <c r="AX325" s="13" t="s">
        <v>78</v>
      </c>
      <c r="AY325" s="239" t="s">
        <v>133</v>
      </c>
    </row>
    <row r="326" s="14" customFormat="1">
      <c r="A326" s="14"/>
      <c r="B326" s="240"/>
      <c r="C326" s="241"/>
      <c r="D326" s="230" t="s">
        <v>142</v>
      </c>
      <c r="E326" s="242" t="s">
        <v>1</v>
      </c>
      <c r="F326" s="243" t="s">
        <v>221</v>
      </c>
      <c r="G326" s="241"/>
      <c r="H326" s="244">
        <v>144.10500000000002</v>
      </c>
      <c r="I326" s="245"/>
      <c r="J326" s="241"/>
      <c r="K326" s="241"/>
      <c r="L326" s="246"/>
      <c r="M326" s="247"/>
      <c r="N326" s="248"/>
      <c r="O326" s="248"/>
      <c r="P326" s="248"/>
      <c r="Q326" s="248"/>
      <c r="R326" s="248"/>
      <c r="S326" s="248"/>
      <c r="T326" s="249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0" t="s">
        <v>142</v>
      </c>
      <c r="AU326" s="250" t="s">
        <v>88</v>
      </c>
      <c r="AV326" s="14" t="s">
        <v>140</v>
      </c>
      <c r="AW326" s="14" t="s">
        <v>34</v>
      </c>
      <c r="AX326" s="14" t="s">
        <v>86</v>
      </c>
      <c r="AY326" s="250" t="s">
        <v>133</v>
      </c>
    </row>
    <row r="327" s="2" customFormat="1" ht="44.25" customHeight="1">
      <c r="A327" s="39"/>
      <c r="B327" s="40"/>
      <c r="C327" s="215" t="s">
        <v>552</v>
      </c>
      <c r="D327" s="215" t="s">
        <v>135</v>
      </c>
      <c r="E327" s="216" t="s">
        <v>553</v>
      </c>
      <c r="F327" s="217" t="s">
        <v>554</v>
      </c>
      <c r="G327" s="218" t="s">
        <v>235</v>
      </c>
      <c r="H327" s="219">
        <v>54.253999999999998</v>
      </c>
      <c r="I327" s="220"/>
      <c r="J327" s="221">
        <f>ROUND(I327*H327,2)</f>
        <v>0</v>
      </c>
      <c r="K327" s="217" t="s">
        <v>139</v>
      </c>
      <c r="L327" s="45"/>
      <c r="M327" s="222" t="s">
        <v>1</v>
      </c>
      <c r="N327" s="223" t="s">
        <v>43</v>
      </c>
      <c r="O327" s="92"/>
      <c r="P327" s="224">
        <f>O327*H327</f>
        <v>0</v>
      </c>
      <c r="Q327" s="224">
        <v>0</v>
      </c>
      <c r="R327" s="224">
        <f>Q327*H327</f>
        <v>0</v>
      </c>
      <c r="S327" s="224">
        <v>0</v>
      </c>
      <c r="T327" s="225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26" t="s">
        <v>140</v>
      </c>
      <c r="AT327" s="226" t="s">
        <v>135</v>
      </c>
      <c r="AU327" s="226" t="s">
        <v>88</v>
      </c>
      <c r="AY327" s="18" t="s">
        <v>133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18" t="s">
        <v>86</v>
      </c>
      <c r="BK327" s="227">
        <f>ROUND(I327*H327,2)</f>
        <v>0</v>
      </c>
      <c r="BL327" s="18" t="s">
        <v>140</v>
      </c>
      <c r="BM327" s="226" t="s">
        <v>555</v>
      </c>
    </row>
    <row r="328" s="13" customFormat="1">
      <c r="A328" s="13"/>
      <c r="B328" s="228"/>
      <c r="C328" s="229"/>
      <c r="D328" s="230" t="s">
        <v>142</v>
      </c>
      <c r="E328" s="231" t="s">
        <v>1</v>
      </c>
      <c r="F328" s="232" t="s">
        <v>556</v>
      </c>
      <c r="G328" s="229"/>
      <c r="H328" s="233">
        <v>54.253999999999998</v>
      </c>
      <c r="I328" s="234"/>
      <c r="J328" s="229"/>
      <c r="K328" s="229"/>
      <c r="L328" s="235"/>
      <c r="M328" s="236"/>
      <c r="N328" s="237"/>
      <c r="O328" s="237"/>
      <c r="P328" s="237"/>
      <c r="Q328" s="237"/>
      <c r="R328" s="237"/>
      <c r="S328" s="237"/>
      <c r="T328" s="23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9" t="s">
        <v>142</v>
      </c>
      <c r="AU328" s="239" t="s">
        <v>88</v>
      </c>
      <c r="AV328" s="13" t="s">
        <v>88</v>
      </c>
      <c r="AW328" s="13" t="s">
        <v>34</v>
      </c>
      <c r="AX328" s="13" t="s">
        <v>86</v>
      </c>
      <c r="AY328" s="239" t="s">
        <v>133</v>
      </c>
    </row>
    <row r="329" s="12" customFormat="1" ht="22.8" customHeight="1">
      <c r="A329" s="12"/>
      <c r="B329" s="199"/>
      <c r="C329" s="200"/>
      <c r="D329" s="201" t="s">
        <v>77</v>
      </c>
      <c r="E329" s="213" t="s">
        <v>557</v>
      </c>
      <c r="F329" s="213" t="s">
        <v>558</v>
      </c>
      <c r="G329" s="200"/>
      <c r="H329" s="200"/>
      <c r="I329" s="203"/>
      <c r="J329" s="214">
        <f>BK329</f>
        <v>0</v>
      </c>
      <c r="K329" s="200"/>
      <c r="L329" s="205"/>
      <c r="M329" s="206"/>
      <c r="N329" s="207"/>
      <c r="O329" s="207"/>
      <c r="P329" s="208">
        <f>P330</f>
        <v>0</v>
      </c>
      <c r="Q329" s="207"/>
      <c r="R329" s="208">
        <f>R330</f>
        <v>0</v>
      </c>
      <c r="S329" s="207"/>
      <c r="T329" s="209">
        <f>T330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10" t="s">
        <v>86</v>
      </c>
      <c r="AT329" s="211" t="s">
        <v>77</v>
      </c>
      <c r="AU329" s="211" t="s">
        <v>86</v>
      </c>
      <c r="AY329" s="210" t="s">
        <v>133</v>
      </c>
      <c r="BK329" s="212">
        <f>BK330</f>
        <v>0</v>
      </c>
    </row>
    <row r="330" s="2" customFormat="1" ht="24.15" customHeight="1">
      <c r="A330" s="39"/>
      <c r="B330" s="40"/>
      <c r="C330" s="215" t="s">
        <v>559</v>
      </c>
      <c r="D330" s="215" t="s">
        <v>135</v>
      </c>
      <c r="E330" s="216" t="s">
        <v>560</v>
      </c>
      <c r="F330" s="217" t="s">
        <v>561</v>
      </c>
      <c r="G330" s="218" t="s">
        <v>235</v>
      </c>
      <c r="H330" s="219">
        <v>459.13499999999999</v>
      </c>
      <c r="I330" s="220"/>
      <c r="J330" s="221">
        <f>ROUND(I330*H330,2)</f>
        <v>0</v>
      </c>
      <c r="K330" s="217" t="s">
        <v>139</v>
      </c>
      <c r="L330" s="45"/>
      <c r="M330" s="222" t="s">
        <v>1</v>
      </c>
      <c r="N330" s="223" t="s">
        <v>43</v>
      </c>
      <c r="O330" s="92"/>
      <c r="P330" s="224">
        <f>O330*H330</f>
        <v>0</v>
      </c>
      <c r="Q330" s="224">
        <v>0</v>
      </c>
      <c r="R330" s="224">
        <f>Q330*H330</f>
        <v>0</v>
      </c>
      <c r="S330" s="224">
        <v>0</v>
      </c>
      <c r="T330" s="225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26" t="s">
        <v>140</v>
      </c>
      <c r="AT330" s="226" t="s">
        <v>135</v>
      </c>
      <c r="AU330" s="226" t="s">
        <v>88</v>
      </c>
      <c r="AY330" s="18" t="s">
        <v>133</v>
      </c>
      <c r="BE330" s="227">
        <f>IF(N330="základní",J330,0)</f>
        <v>0</v>
      </c>
      <c r="BF330" s="227">
        <f>IF(N330="snížená",J330,0)</f>
        <v>0</v>
      </c>
      <c r="BG330" s="227">
        <f>IF(N330="zákl. přenesená",J330,0)</f>
        <v>0</v>
      </c>
      <c r="BH330" s="227">
        <f>IF(N330="sníž. přenesená",J330,0)</f>
        <v>0</v>
      </c>
      <c r="BI330" s="227">
        <f>IF(N330="nulová",J330,0)</f>
        <v>0</v>
      </c>
      <c r="BJ330" s="18" t="s">
        <v>86</v>
      </c>
      <c r="BK330" s="227">
        <f>ROUND(I330*H330,2)</f>
        <v>0</v>
      </c>
      <c r="BL330" s="18" t="s">
        <v>140</v>
      </c>
      <c r="BM330" s="226" t="s">
        <v>562</v>
      </c>
    </row>
    <row r="331" s="12" customFormat="1" ht="25.92" customHeight="1">
      <c r="A331" s="12"/>
      <c r="B331" s="199"/>
      <c r="C331" s="200"/>
      <c r="D331" s="201" t="s">
        <v>77</v>
      </c>
      <c r="E331" s="202" t="s">
        <v>563</v>
      </c>
      <c r="F331" s="202" t="s">
        <v>564</v>
      </c>
      <c r="G331" s="200"/>
      <c r="H331" s="200"/>
      <c r="I331" s="203"/>
      <c r="J331" s="204">
        <f>BK331</f>
        <v>0</v>
      </c>
      <c r="K331" s="200"/>
      <c r="L331" s="205"/>
      <c r="M331" s="206"/>
      <c r="N331" s="207"/>
      <c r="O331" s="207"/>
      <c r="P331" s="208">
        <f>P332+P337+P342</f>
        <v>0</v>
      </c>
      <c r="Q331" s="207"/>
      <c r="R331" s="208">
        <f>R332+R337+R342</f>
        <v>0.76587337999999994</v>
      </c>
      <c r="S331" s="207"/>
      <c r="T331" s="209">
        <f>T332+T337+T342</f>
        <v>0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10" t="s">
        <v>88</v>
      </c>
      <c r="AT331" s="211" t="s">
        <v>77</v>
      </c>
      <c r="AU331" s="211" t="s">
        <v>78</v>
      </c>
      <c r="AY331" s="210" t="s">
        <v>133</v>
      </c>
      <c r="BK331" s="212">
        <f>BK332+BK337+BK342</f>
        <v>0</v>
      </c>
    </row>
    <row r="332" s="12" customFormat="1" ht="22.8" customHeight="1">
      <c r="A332" s="12"/>
      <c r="B332" s="199"/>
      <c r="C332" s="200"/>
      <c r="D332" s="201" t="s">
        <v>77</v>
      </c>
      <c r="E332" s="213" t="s">
        <v>565</v>
      </c>
      <c r="F332" s="213" t="s">
        <v>566</v>
      </c>
      <c r="G332" s="200"/>
      <c r="H332" s="200"/>
      <c r="I332" s="203"/>
      <c r="J332" s="214">
        <f>BK332</f>
        <v>0</v>
      </c>
      <c r="K332" s="200"/>
      <c r="L332" s="205"/>
      <c r="M332" s="206"/>
      <c r="N332" s="207"/>
      <c r="O332" s="207"/>
      <c r="P332" s="208">
        <f>SUM(P333:P336)</f>
        <v>0</v>
      </c>
      <c r="Q332" s="207"/>
      <c r="R332" s="208">
        <f>SUM(R333:R336)</f>
        <v>0.0107671</v>
      </c>
      <c r="S332" s="207"/>
      <c r="T332" s="209">
        <f>SUM(T333:T336)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10" t="s">
        <v>88</v>
      </c>
      <c r="AT332" s="211" t="s">
        <v>77</v>
      </c>
      <c r="AU332" s="211" t="s">
        <v>86</v>
      </c>
      <c r="AY332" s="210" t="s">
        <v>133</v>
      </c>
      <c r="BK332" s="212">
        <f>SUM(BK333:BK336)</f>
        <v>0</v>
      </c>
    </row>
    <row r="333" s="2" customFormat="1" ht="24.15" customHeight="1">
      <c r="A333" s="39"/>
      <c r="B333" s="40"/>
      <c r="C333" s="215" t="s">
        <v>567</v>
      </c>
      <c r="D333" s="215" t="s">
        <v>135</v>
      </c>
      <c r="E333" s="216" t="s">
        <v>568</v>
      </c>
      <c r="F333" s="217" t="s">
        <v>569</v>
      </c>
      <c r="G333" s="218" t="s">
        <v>138</v>
      </c>
      <c r="H333" s="219">
        <v>26.5</v>
      </c>
      <c r="I333" s="220"/>
      <c r="J333" s="221">
        <f>ROUND(I333*H333,2)</f>
        <v>0</v>
      </c>
      <c r="K333" s="217" t="s">
        <v>1</v>
      </c>
      <c r="L333" s="45"/>
      <c r="M333" s="222" t="s">
        <v>1</v>
      </c>
      <c r="N333" s="223" t="s">
        <v>43</v>
      </c>
      <c r="O333" s="92"/>
      <c r="P333" s="224">
        <f>O333*H333</f>
        <v>0</v>
      </c>
      <c r="Q333" s="224">
        <v>4.0000000000000003E-05</v>
      </c>
      <c r="R333" s="224">
        <f>Q333*H333</f>
        <v>0.0010600000000000002</v>
      </c>
      <c r="S333" s="224">
        <v>0</v>
      </c>
      <c r="T333" s="225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26" t="s">
        <v>210</v>
      </c>
      <c r="AT333" s="226" t="s">
        <v>135</v>
      </c>
      <c r="AU333" s="226" t="s">
        <v>88</v>
      </c>
      <c r="AY333" s="18" t="s">
        <v>133</v>
      </c>
      <c r="BE333" s="227">
        <f>IF(N333="základní",J333,0)</f>
        <v>0</v>
      </c>
      <c r="BF333" s="227">
        <f>IF(N333="snížená",J333,0)</f>
        <v>0</v>
      </c>
      <c r="BG333" s="227">
        <f>IF(N333="zákl. přenesená",J333,0)</f>
        <v>0</v>
      </c>
      <c r="BH333" s="227">
        <f>IF(N333="sníž. přenesená",J333,0)</f>
        <v>0</v>
      </c>
      <c r="BI333" s="227">
        <f>IF(N333="nulová",J333,0)</f>
        <v>0</v>
      </c>
      <c r="BJ333" s="18" t="s">
        <v>86</v>
      </c>
      <c r="BK333" s="227">
        <f>ROUND(I333*H333,2)</f>
        <v>0</v>
      </c>
      <c r="BL333" s="18" t="s">
        <v>210</v>
      </c>
      <c r="BM333" s="226" t="s">
        <v>570</v>
      </c>
    </row>
    <row r="334" s="13" customFormat="1">
      <c r="A334" s="13"/>
      <c r="B334" s="228"/>
      <c r="C334" s="229"/>
      <c r="D334" s="230" t="s">
        <v>142</v>
      </c>
      <c r="E334" s="231" t="s">
        <v>1</v>
      </c>
      <c r="F334" s="232" t="s">
        <v>571</v>
      </c>
      <c r="G334" s="229"/>
      <c r="H334" s="233">
        <v>26.5</v>
      </c>
      <c r="I334" s="234"/>
      <c r="J334" s="229"/>
      <c r="K334" s="229"/>
      <c r="L334" s="235"/>
      <c r="M334" s="236"/>
      <c r="N334" s="237"/>
      <c r="O334" s="237"/>
      <c r="P334" s="237"/>
      <c r="Q334" s="237"/>
      <c r="R334" s="237"/>
      <c r="S334" s="237"/>
      <c r="T334" s="238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9" t="s">
        <v>142</v>
      </c>
      <c r="AU334" s="239" t="s">
        <v>88</v>
      </c>
      <c r="AV334" s="13" t="s">
        <v>88</v>
      </c>
      <c r="AW334" s="13" t="s">
        <v>34</v>
      </c>
      <c r="AX334" s="13" t="s">
        <v>86</v>
      </c>
      <c r="AY334" s="239" t="s">
        <v>133</v>
      </c>
    </row>
    <row r="335" s="2" customFormat="1" ht="24.15" customHeight="1">
      <c r="A335" s="39"/>
      <c r="B335" s="40"/>
      <c r="C335" s="272" t="s">
        <v>572</v>
      </c>
      <c r="D335" s="272" t="s">
        <v>251</v>
      </c>
      <c r="E335" s="273" t="s">
        <v>573</v>
      </c>
      <c r="F335" s="274" t="s">
        <v>574</v>
      </c>
      <c r="G335" s="275" t="s">
        <v>138</v>
      </c>
      <c r="H335" s="276">
        <v>32.356999999999999</v>
      </c>
      <c r="I335" s="277"/>
      <c r="J335" s="278">
        <f>ROUND(I335*H335,2)</f>
        <v>0</v>
      </c>
      <c r="K335" s="274" t="s">
        <v>139</v>
      </c>
      <c r="L335" s="279"/>
      <c r="M335" s="280" t="s">
        <v>1</v>
      </c>
      <c r="N335" s="281" t="s">
        <v>43</v>
      </c>
      <c r="O335" s="92"/>
      <c r="P335" s="224">
        <f>O335*H335</f>
        <v>0</v>
      </c>
      <c r="Q335" s="224">
        <v>0.00029999999999999997</v>
      </c>
      <c r="R335" s="224">
        <f>Q335*H335</f>
        <v>0.0097070999999999998</v>
      </c>
      <c r="S335" s="224">
        <v>0</v>
      </c>
      <c r="T335" s="225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26" t="s">
        <v>293</v>
      </c>
      <c r="AT335" s="226" t="s">
        <v>251</v>
      </c>
      <c r="AU335" s="226" t="s">
        <v>88</v>
      </c>
      <c r="AY335" s="18" t="s">
        <v>133</v>
      </c>
      <c r="BE335" s="227">
        <f>IF(N335="základní",J335,0)</f>
        <v>0</v>
      </c>
      <c r="BF335" s="227">
        <f>IF(N335="snížená",J335,0)</f>
        <v>0</v>
      </c>
      <c r="BG335" s="227">
        <f>IF(N335="zákl. přenesená",J335,0)</f>
        <v>0</v>
      </c>
      <c r="BH335" s="227">
        <f>IF(N335="sníž. přenesená",J335,0)</f>
        <v>0</v>
      </c>
      <c r="BI335" s="227">
        <f>IF(N335="nulová",J335,0)</f>
        <v>0</v>
      </c>
      <c r="BJ335" s="18" t="s">
        <v>86</v>
      </c>
      <c r="BK335" s="227">
        <f>ROUND(I335*H335,2)</f>
        <v>0</v>
      </c>
      <c r="BL335" s="18" t="s">
        <v>210</v>
      </c>
      <c r="BM335" s="226" t="s">
        <v>575</v>
      </c>
    </row>
    <row r="336" s="13" customFormat="1">
      <c r="A336" s="13"/>
      <c r="B336" s="228"/>
      <c r="C336" s="229"/>
      <c r="D336" s="230" t="s">
        <v>142</v>
      </c>
      <c r="E336" s="231" t="s">
        <v>1</v>
      </c>
      <c r="F336" s="232" t="s">
        <v>576</v>
      </c>
      <c r="G336" s="229"/>
      <c r="H336" s="233">
        <v>32.356999999999999</v>
      </c>
      <c r="I336" s="234"/>
      <c r="J336" s="229"/>
      <c r="K336" s="229"/>
      <c r="L336" s="235"/>
      <c r="M336" s="236"/>
      <c r="N336" s="237"/>
      <c r="O336" s="237"/>
      <c r="P336" s="237"/>
      <c r="Q336" s="237"/>
      <c r="R336" s="237"/>
      <c r="S336" s="237"/>
      <c r="T336" s="238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9" t="s">
        <v>142</v>
      </c>
      <c r="AU336" s="239" t="s">
        <v>88</v>
      </c>
      <c r="AV336" s="13" t="s">
        <v>88</v>
      </c>
      <c r="AW336" s="13" t="s">
        <v>34</v>
      </c>
      <c r="AX336" s="13" t="s">
        <v>86</v>
      </c>
      <c r="AY336" s="239" t="s">
        <v>133</v>
      </c>
    </row>
    <row r="337" s="12" customFormat="1" ht="22.8" customHeight="1">
      <c r="A337" s="12"/>
      <c r="B337" s="199"/>
      <c r="C337" s="200"/>
      <c r="D337" s="201" t="s">
        <v>77</v>
      </c>
      <c r="E337" s="213" t="s">
        <v>577</v>
      </c>
      <c r="F337" s="213" t="s">
        <v>578</v>
      </c>
      <c r="G337" s="200"/>
      <c r="H337" s="200"/>
      <c r="I337" s="203"/>
      <c r="J337" s="214">
        <f>BK337</f>
        <v>0</v>
      </c>
      <c r="K337" s="200"/>
      <c r="L337" s="205"/>
      <c r="M337" s="206"/>
      <c r="N337" s="207"/>
      <c r="O337" s="207"/>
      <c r="P337" s="208">
        <f>SUM(P338:P341)</f>
        <v>0</v>
      </c>
      <c r="Q337" s="207"/>
      <c r="R337" s="208">
        <f>SUM(R338:R341)</f>
        <v>0.74001827999999992</v>
      </c>
      <c r="S337" s="207"/>
      <c r="T337" s="209">
        <f>SUM(T338:T341)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10" t="s">
        <v>88</v>
      </c>
      <c r="AT337" s="211" t="s">
        <v>77</v>
      </c>
      <c r="AU337" s="211" t="s">
        <v>86</v>
      </c>
      <c r="AY337" s="210" t="s">
        <v>133</v>
      </c>
      <c r="BK337" s="212">
        <f>SUM(BK338:BK341)</f>
        <v>0</v>
      </c>
    </row>
    <row r="338" s="2" customFormat="1" ht="24.15" customHeight="1">
      <c r="A338" s="39"/>
      <c r="B338" s="40"/>
      <c r="C338" s="215" t="s">
        <v>579</v>
      </c>
      <c r="D338" s="215" t="s">
        <v>135</v>
      </c>
      <c r="E338" s="216" t="s">
        <v>580</v>
      </c>
      <c r="F338" s="217" t="s">
        <v>581</v>
      </c>
      <c r="G338" s="218" t="s">
        <v>168</v>
      </c>
      <c r="H338" s="219">
        <v>31.600000000000001</v>
      </c>
      <c r="I338" s="220"/>
      <c r="J338" s="221">
        <f>ROUND(I338*H338,2)</f>
        <v>0</v>
      </c>
      <c r="K338" s="217" t="s">
        <v>1</v>
      </c>
      <c r="L338" s="45"/>
      <c r="M338" s="222" t="s">
        <v>1</v>
      </c>
      <c r="N338" s="223" t="s">
        <v>43</v>
      </c>
      <c r="O338" s="92"/>
      <c r="P338" s="224">
        <f>O338*H338</f>
        <v>0</v>
      </c>
      <c r="Q338" s="224">
        <v>6.0000000000000002E-05</v>
      </c>
      <c r="R338" s="224">
        <f>Q338*H338</f>
        <v>0.0018960000000000001</v>
      </c>
      <c r="S338" s="224">
        <v>0</v>
      </c>
      <c r="T338" s="225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26" t="s">
        <v>210</v>
      </c>
      <c r="AT338" s="226" t="s">
        <v>135</v>
      </c>
      <c r="AU338" s="226" t="s">
        <v>88</v>
      </c>
      <c r="AY338" s="18" t="s">
        <v>133</v>
      </c>
      <c r="BE338" s="227">
        <f>IF(N338="základní",J338,0)</f>
        <v>0</v>
      </c>
      <c r="BF338" s="227">
        <f>IF(N338="snížená",J338,0)</f>
        <v>0</v>
      </c>
      <c r="BG338" s="227">
        <f>IF(N338="zákl. přenesená",J338,0)</f>
        <v>0</v>
      </c>
      <c r="BH338" s="227">
        <f>IF(N338="sníž. přenesená",J338,0)</f>
        <v>0</v>
      </c>
      <c r="BI338" s="227">
        <f>IF(N338="nulová",J338,0)</f>
        <v>0</v>
      </c>
      <c r="BJ338" s="18" t="s">
        <v>86</v>
      </c>
      <c r="BK338" s="227">
        <f>ROUND(I338*H338,2)</f>
        <v>0</v>
      </c>
      <c r="BL338" s="18" t="s">
        <v>210</v>
      </c>
      <c r="BM338" s="226" t="s">
        <v>582</v>
      </c>
    </row>
    <row r="339" s="13" customFormat="1">
      <c r="A339" s="13"/>
      <c r="B339" s="228"/>
      <c r="C339" s="229"/>
      <c r="D339" s="230" t="s">
        <v>142</v>
      </c>
      <c r="E339" s="231" t="s">
        <v>1</v>
      </c>
      <c r="F339" s="232" t="s">
        <v>583</v>
      </c>
      <c r="G339" s="229"/>
      <c r="H339" s="233">
        <v>31.600000000000001</v>
      </c>
      <c r="I339" s="234"/>
      <c r="J339" s="229"/>
      <c r="K339" s="229"/>
      <c r="L339" s="235"/>
      <c r="M339" s="236"/>
      <c r="N339" s="237"/>
      <c r="O339" s="237"/>
      <c r="P339" s="237"/>
      <c r="Q339" s="237"/>
      <c r="R339" s="237"/>
      <c r="S339" s="237"/>
      <c r="T339" s="238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9" t="s">
        <v>142</v>
      </c>
      <c r="AU339" s="239" t="s">
        <v>88</v>
      </c>
      <c r="AV339" s="13" t="s">
        <v>88</v>
      </c>
      <c r="AW339" s="13" t="s">
        <v>34</v>
      </c>
      <c r="AX339" s="13" t="s">
        <v>86</v>
      </c>
      <c r="AY339" s="239" t="s">
        <v>133</v>
      </c>
    </row>
    <row r="340" s="2" customFormat="1" ht="24.15" customHeight="1">
      <c r="A340" s="39"/>
      <c r="B340" s="40"/>
      <c r="C340" s="272" t="s">
        <v>584</v>
      </c>
      <c r="D340" s="272" t="s">
        <v>251</v>
      </c>
      <c r="E340" s="273" t="s">
        <v>585</v>
      </c>
      <c r="F340" s="274" t="s">
        <v>586</v>
      </c>
      <c r="G340" s="275" t="s">
        <v>286</v>
      </c>
      <c r="H340" s="276">
        <v>325.16399999999999</v>
      </c>
      <c r="I340" s="277"/>
      <c r="J340" s="278">
        <f>ROUND(I340*H340,2)</f>
        <v>0</v>
      </c>
      <c r="K340" s="274" t="s">
        <v>1</v>
      </c>
      <c r="L340" s="279"/>
      <c r="M340" s="280" t="s">
        <v>1</v>
      </c>
      <c r="N340" s="281" t="s">
        <v>43</v>
      </c>
      <c r="O340" s="92"/>
      <c r="P340" s="224">
        <f>O340*H340</f>
        <v>0</v>
      </c>
      <c r="Q340" s="224">
        <v>0.0022699999999999999</v>
      </c>
      <c r="R340" s="224">
        <f>Q340*H340</f>
        <v>0.73812227999999991</v>
      </c>
      <c r="S340" s="224">
        <v>0</v>
      </c>
      <c r="T340" s="225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26" t="s">
        <v>293</v>
      </c>
      <c r="AT340" s="226" t="s">
        <v>251</v>
      </c>
      <c r="AU340" s="226" t="s">
        <v>88</v>
      </c>
      <c r="AY340" s="18" t="s">
        <v>133</v>
      </c>
      <c r="BE340" s="227">
        <f>IF(N340="základní",J340,0)</f>
        <v>0</v>
      </c>
      <c r="BF340" s="227">
        <f>IF(N340="snížená",J340,0)</f>
        <v>0</v>
      </c>
      <c r="BG340" s="227">
        <f>IF(N340="zákl. přenesená",J340,0)</f>
        <v>0</v>
      </c>
      <c r="BH340" s="227">
        <f>IF(N340="sníž. přenesená",J340,0)</f>
        <v>0</v>
      </c>
      <c r="BI340" s="227">
        <f>IF(N340="nulová",J340,0)</f>
        <v>0</v>
      </c>
      <c r="BJ340" s="18" t="s">
        <v>86</v>
      </c>
      <c r="BK340" s="227">
        <f>ROUND(I340*H340,2)</f>
        <v>0</v>
      </c>
      <c r="BL340" s="18" t="s">
        <v>210</v>
      </c>
      <c r="BM340" s="226" t="s">
        <v>587</v>
      </c>
    </row>
    <row r="341" s="13" customFormat="1">
      <c r="A341" s="13"/>
      <c r="B341" s="228"/>
      <c r="C341" s="229"/>
      <c r="D341" s="230" t="s">
        <v>142</v>
      </c>
      <c r="E341" s="231" t="s">
        <v>1</v>
      </c>
      <c r="F341" s="232" t="s">
        <v>588</v>
      </c>
      <c r="G341" s="229"/>
      <c r="H341" s="233">
        <v>325.16399999999999</v>
      </c>
      <c r="I341" s="234"/>
      <c r="J341" s="229"/>
      <c r="K341" s="229"/>
      <c r="L341" s="235"/>
      <c r="M341" s="236"/>
      <c r="N341" s="237"/>
      <c r="O341" s="237"/>
      <c r="P341" s="237"/>
      <c r="Q341" s="237"/>
      <c r="R341" s="237"/>
      <c r="S341" s="237"/>
      <c r="T341" s="238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9" t="s">
        <v>142</v>
      </c>
      <c r="AU341" s="239" t="s">
        <v>88</v>
      </c>
      <c r="AV341" s="13" t="s">
        <v>88</v>
      </c>
      <c r="AW341" s="13" t="s">
        <v>34</v>
      </c>
      <c r="AX341" s="13" t="s">
        <v>86</v>
      </c>
      <c r="AY341" s="239" t="s">
        <v>133</v>
      </c>
    </row>
    <row r="342" s="12" customFormat="1" ht="22.8" customHeight="1">
      <c r="A342" s="12"/>
      <c r="B342" s="199"/>
      <c r="C342" s="200"/>
      <c r="D342" s="201" t="s">
        <v>77</v>
      </c>
      <c r="E342" s="213" t="s">
        <v>589</v>
      </c>
      <c r="F342" s="213" t="s">
        <v>590</v>
      </c>
      <c r="G342" s="200"/>
      <c r="H342" s="200"/>
      <c r="I342" s="203"/>
      <c r="J342" s="214">
        <f>BK342</f>
        <v>0</v>
      </c>
      <c r="K342" s="200"/>
      <c r="L342" s="205"/>
      <c r="M342" s="206"/>
      <c r="N342" s="207"/>
      <c r="O342" s="207"/>
      <c r="P342" s="208">
        <f>SUM(P343:P347)</f>
        <v>0</v>
      </c>
      <c r="Q342" s="207"/>
      <c r="R342" s="208">
        <f>SUM(R343:R347)</f>
        <v>0.015087999999999997</v>
      </c>
      <c r="S342" s="207"/>
      <c r="T342" s="209">
        <f>SUM(T343:T347)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10" t="s">
        <v>88</v>
      </c>
      <c r="AT342" s="211" t="s">
        <v>77</v>
      </c>
      <c r="AU342" s="211" t="s">
        <v>86</v>
      </c>
      <c r="AY342" s="210" t="s">
        <v>133</v>
      </c>
      <c r="BK342" s="212">
        <f>SUM(BK343:BK347)</f>
        <v>0</v>
      </c>
    </row>
    <row r="343" s="2" customFormat="1" ht="24.15" customHeight="1">
      <c r="A343" s="39"/>
      <c r="B343" s="40"/>
      <c r="C343" s="215" t="s">
        <v>591</v>
      </c>
      <c r="D343" s="215" t="s">
        <v>135</v>
      </c>
      <c r="E343" s="216" t="s">
        <v>592</v>
      </c>
      <c r="F343" s="217" t="s">
        <v>593</v>
      </c>
      <c r="G343" s="218" t="s">
        <v>138</v>
      </c>
      <c r="H343" s="219">
        <v>32.799999999999997</v>
      </c>
      <c r="I343" s="220"/>
      <c r="J343" s="221">
        <f>ROUND(I343*H343,2)</f>
        <v>0</v>
      </c>
      <c r="K343" s="217" t="s">
        <v>139</v>
      </c>
      <c r="L343" s="45"/>
      <c r="M343" s="222" t="s">
        <v>1</v>
      </c>
      <c r="N343" s="223" t="s">
        <v>43</v>
      </c>
      <c r="O343" s="92"/>
      <c r="P343" s="224">
        <f>O343*H343</f>
        <v>0</v>
      </c>
      <c r="Q343" s="224">
        <v>8.0000000000000007E-05</v>
      </c>
      <c r="R343" s="224">
        <f>Q343*H343</f>
        <v>0.002624</v>
      </c>
      <c r="S343" s="224">
        <v>0</v>
      </c>
      <c r="T343" s="225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26" t="s">
        <v>210</v>
      </c>
      <c r="AT343" s="226" t="s">
        <v>135</v>
      </c>
      <c r="AU343" s="226" t="s">
        <v>88</v>
      </c>
      <c r="AY343" s="18" t="s">
        <v>133</v>
      </c>
      <c r="BE343" s="227">
        <f>IF(N343="základní",J343,0)</f>
        <v>0</v>
      </c>
      <c r="BF343" s="227">
        <f>IF(N343="snížená",J343,0)</f>
        <v>0</v>
      </c>
      <c r="BG343" s="227">
        <f>IF(N343="zákl. přenesená",J343,0)</f>
        <v>0</v>
      </c>
      <c r="BH343" s="227">
        <f>IF(N343="sníž. přenesená",J343,0)</f>
        <v>0</v>
      </c>
      <c r="BI343" s="227">
        <f>IF(N343="nulová",J343,0)</f>
        <v>0</v>
      </c>
      <c r="BJ343" s="18" t="s">
        <v>86</v>
      </c>
      <c r="BK343" s="227">
        <f>ROUND(I343*H343,2)</f>
        <v>0</v>
      </c>
      <c r="BL343" s="18" t="s">
        <v>210</v>
      </c>
      <c r="BM343" s="226" t="s">
        <v>594</v>
      </c>
    </row>
    <row r="344" s="13" customFormat="1">
      <c r="A344" s="13"/>
      <c r="B344" s="228"/>
      <c r="C344" s="229"/>
      <c r="D344" s="230" t="s">
        <v>142</v>
      </c>
      <c r="E344" s="231" t="s">
        <v>1</v>
      </c>
      <c r="F344" s="232" t="s">
        <v>595</v>
      </c>
      <c r="G344" s="229"/>
      <c r="H344" s="233">
        <v>32.799999999999997</v>
      </c>
      <c r="I344" s="234"/>
      <c r="J344" s="229"/>
      <c r="K344" s="229"/>
      <c r="L344" s="235"/>
      <c r="M344" s="236"/>
      <c r="N344" s="237"/>
      <c r="O344" s="237"/>
      <c r="P344" s="237"/>
      <c r="Q344" s="237"/>
      <c r="R344" s="237"/>
      <c r="S344" s="237"/>
      <c r="T344" s="238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9" t="s">
        <v>142</v>
      </c>
      <c r="AU344" s="239" t="s">
        <v>88</v>
      </c>
      <c r="AV344" s="13" t="s">
        <v>88</v>
      </c>
      <c r="AW344" s="13" t="s">
        <v>34</v>
      </c>
      <c r="AX344" s="13" t="s">
        <v>86</v>
      </c>
      <c r="AY344" s="239" t="s">
        <v>133</v>
      </c>
    </row>
    <row r="345" s="2" customFormat="1" ht="24.15" customHeight="1">
      <c r="A345" s="39"/>
      <c r="B345" s="40"/>
      <c r="C345" s="215" t="s">
        <v>596</v>
      </c>
      <c r="D345" s="215" t="s">
        <v>135</v>
      </c>
      <c r="E345" s="216" t="s">
        <v>597</v>
      </c>
      <c r="F345" s="217" t="s">
        <v>598</v>
      </c>
      <c r="G345" s="218" t="s">
        <v>138</v>
      </c>
      <c r="H345" s="219">
        <v>32.799999999999997</v>
      </c>
      <c r="I345" s="220"/>
      <c r="J345" s="221">
        <f>ROUND(I345*H345,2)</f>
        <v>0</v>
      </c>
      <c r="K345" s="217" t="s">
        <v>139</v>
      </c>
      <c r="L345" s="45"/>
      <c r="M345" s="222" t="s">
        <v>1</v>
      </c>
      <c r="N345" s="223" t="s">
        <v>43</v>
      </c>
      <c r="O345" s="92"/>
      <c r="P345" s="224">
        <f>O345*H345</f>
        <v>0</v>
      </c>
      <c r="Q345" s="224">
        <v>0.00013999999999999999</v>
      </c>
      <c r="R345" s="224">
        <f>Q345*H345</f>
        <v>0.0045919999999999989</v>
      </c>
      <c r="S345" s="224">
        <v>0</v>
      </c>
      <c r="T345" s="225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26" t="s">
        <v>210</v>
      </c>
      <c r="AT345" s="226" t="s">
        <v>135</v>
      </c>
      <c r="AU345" s="226" t="s">
        <v>88</v>
      </c>
      <c r="AY345" s="18" t="s">
        <v>133</v>
      </c>
      <c r="BE345" s="227">
        <f>IF(N345="základní",J345,0)</f>
        <v>0</v>
      </c>
      <c r="BF345" s="227">
        <f>IF(N345="snížená",J345,0)</f>
        <v>0</v>
      </c>
      <c r="BG345" s="227">
        <f>IF(N345="zákl. přenesená",J345,0)</f>
        <v>0</v>
      </c>
      <c r="BH345" s="227">
        <f>IF(N345="sníž. přenesená",J345,0)</f>
        <v>0</v>
      </c>
      <c r="BI345" s="227">
        <f>IF(N345="nulová",J345,0)</f>
        <v>0</v>
      </c>
      <c r="BJ345" s="18" t="s">
        <v>86</v>
      </c>
      <c r="BK345" s="227">
        <f>ROUND(I345*H345,2)</f>
        <v>0</v>
      </c>
      <c r="BL345" s="18" t="s">
        <v>210</v>
      </c>
      <c r="BM345" s="226" t="s">
        <v>599</v>
      </c>
    </row>
    <row r="346" s="2" customFormat="1" ht="24.15" customHeight="1">
      <c r="A346" s="39"/>
      <c r="B346" s="40"/>
      <c r="C346" s="215" t="s">
        <v>600</v>
      </c>
      <c r="D346" s="215" t="s">
        <v>135</v>
      </c>
      <c r="E346" s="216" t="s">
        <v>601</v>
      </c>
      <c r="F346" s="217" t="s">
        <v>602</v>
      </c>
      <c r="G346" s="218" t="s">
        <v>138</v>
      </c>
      <c r="H346" s="219">
        <v>32.799999999999997</v>
      </c>
      <c r="I346" s="220"/>
      <c r="J346" s="221">
        <f>ROUND(I346*H346,2)</f>
        <v>0</v>
      </c>
      <c r="K346" s="217" t="s">
        <v>139</v>
      </c>
      <c r="L346" s="45"/>
      <c r="M346" s="222" t="s">
        <v>1</v>
      </c>
      <c r="N346" s="223" t="s">
        <v>43</v>
      </c>
      <c r="O346" s="92"/>
      <c r="P346" s="224">
        <f>O346*H346</f>
        <v>0</v>
      </c>
      <c r="Q346" s="224">
        <v>0.00012</v>
      </c>
      <c r="R346" s="224">
        <f>Q346*H346</f>
        <v>0.0039359999999999994</v>
      </c>
      <c r="S346" s="224">
        <v>0</v>
      </c>
      <c r="T346" s="225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26" t="s">
        <v>210</v>
      </c>
      <c r="AT346" s="226" t="s">
        <v>135</v>
      </c>
      <c r="AU346" s="226" t="s">
        <v>88</v>
      </c>
      <c r="AY346" s="18" t="s">
        <v>133</v>
      </c>
      <c r="BE346" s="227">
        <f>IF(N346="základní",J346,0)</f>
        <v>0</v>
      </c>
      <c r="BF346" s="227">
        <f>IF(N346="snížená",J346,0)</f>
        <v>0</v>
      </c>
      <c r="BG346" s="227">
        <f>IF(N346="zákl. přenesená",J346,0)</f>
        <v>0</v>
      </c>
      <c r="BH346" s="227">
        <f>IF(N346="sníž. přenesená",J346,0)</f>
        <v>0</v>
      </c>
      <c r="BI346" s="227">
        <f>IF(N346="nulová",J346,0)</f>
        <v>0</v>
      </c>
      <c r="BJ346" s="18" t="s">
        <v>86</v>
      </c>
      <c r="BK346" s="227">
        <f>ROUND(I346*H346,2)</f>
        <v>0</v>
      </c>
      <c r="BL346" s="18" t="s">
        <v>210</v>
      </c>
      <c r="BM346" s="226" t="s">
        <v>603</v>
      </c>
    </row>
    <row r="347" s="2" customFormat="1" ht="24.15" customHeight="1">
      <c r="A347" s="39"/>
      <c r="B347" s="40"/>
      <c r="C347" s="215" t="s">
        <v>604</v>
      </c>
      <c r="D347" s="215" t="s">
        <v>135</v>
      </c>
      <c r="E347" s="216" t="s">
        <v>605</v>
      </c>
      <c r="F347" s="217" t="s">
        <v>606</v>
      </c>
      <c r="G347" s="218" t="s">
        <v>138</v>
      </c>
      <c r="H347" s="219">
        <v>32.799999999999997</v>
      </c>
      <c r="I347" s="220"/>
      <c r="J347" s="221">
        <f>ROUND(I347*H347,2)</f>
        <v>0</v>
      </c>
      <c r="K347" s="217" t="s">
        <v>139</v>
      </c>
      <c r="L347" s="45"/>
      <c r="M347" s="222" t="s">
        <v>1</v>
      </c>
      <c r="N347" s="223" t="s">
        <v>43</v>
      </c>
      <c r="O347" s="92"/>
      <c r="P347" s="224">
        <f>O347*H347</f>
        <v>0</v>
      </c>
      <c r="Q347" s="224">
        <v>0.00012</v>
      </c>
      <c r="R347" s="224">
        <f>Q347*H347</f>
        <v>0.0039359999999999994</v>
      </c>
      <c r="S347" s="224">
        <v>0</v>
      </c>
      <c r="T347" s="225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26" t="s">
        <v>210</v>
      </c>
      <c r="AT347" s="226" t="s">
        <v>135</v>
      </c>
      <c r="AU347" s="226" t="s">
        <v>88</v>
      </c>
      <c r="AY347" s="18" t="s">
        <v>133</v>
      </c>
      <c r="BE347" s="227">
        <f>IF(N347="základní",J347,0)</f>
        <v>0</v>
      </c>
      <c r="BF347" s="227">
        <f>IF(N347="snížená",J347,0)</f>
        <v>0</v>
      </c>
      <c r="BG347" s="227">
        <f>IF(N347="zákl. přenesená",J347,0)</f>
        <v>0</v>
      </c>
      <c r="BH347" s="227">
        <f>IF(N347="sníž. přenesená",J347,0)</f>
        <v>0</v>
      </c>
      <c r="BI347" s="227">
        <f>IF(N347="nulová",J347,0)</f>
        <v>0</v>
      </c>
      <c r="BJ347" s="18" t="s">
        <v>86</v>
      </c>
      <c r="BK347" s="227">
        <f>ROUND(I347*H347,2)</f>
        <v>0</v>
      </c>
      <c r="BL347" s="18" t="s">
        <v>210</v>
      </c>
      <c r="BM347" s="226" t="s">
        <v>607</v>
      </c>
    </row>
    <row r="348" s="12" customFormat="1" ht="25.92" customHeight="1">
      <c r="A348" s="12"/>
      <c r="B348" s="199"/>
      <c r="C348" s="200"/>
      <c r="D348" s="201" t="s">
        <v>77</v>
      </c>
      <c r="E348" s="202" t="s">
        <v>608</v>
      </c>
      <c r="F348" s="202" t="s">
        <v>609</v>
      </c>
      <c r="G348" s="200"/>
      <c r="H348" s="200"/>
      <c r="I348" s="203"/>
      <c r="J348" s="204">
        <f>BK348</f>
        <v>0</v>
      </c>
      <c r="K348" s="200"/>
      <c r="L348" s="205"/>
      <c r="M348" s="206"/>
      <c r="N348" s="207"/>
      <c r="O348" s="207"/>
      <c r="P348" s="208">
        <f>P349+P357+P364+P366+P369+P372</f>
        <v>0</v>
      </c>
      <c r="Q348" s="207"/>
      <c r="R348" s="208">
        <f>R349+R357+R364+R366+R369+R372</f>
        <v>0</v>
      </c>
      <c r="S348" s="207"/>
      <c r="T348" s="209">
        <f>T349+T357+T364+T366+T369+T372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10" t="s">
        <v>156</v>
      </c>
      <c r="AT348" s="211" t="s">
        <v>77</v>
      </c>
      <c r="AU348" s="211" t="s">
        <v>78</v>
      </c>
      <c r="AY348" s="210" t="s">
        <v>133</v>
      </c>
      <c r="BK348" s="212">
        <f>BK349+BK357+BK364+BK366+BK369+BK372</f>
        <v>0</v>
      </c>
    </row>
    <row r="349" s="12" customFormat="1" ht="22.8" customHeight="1">
      <c r="A349" s="12"/>
      <c r="B349" s="199"/>
      <c r="C349" s="200"/>
      <c r="D349" s="201" t="s">
        <v>77</v>
      </c>
      <c r="E349" s="213" t="s">
        <v>610</v>
      </c>
      <c r="F349" s="213" t="s">
        <v>611</v>
      </c>
      <c r="G349" s="200"/>
      <c r="H349" s="200"/>
      <c r="I349" s="203"/>
      <c r="J349" s="214">
        <f>BK349</f>
        <v>0</v>
      </c>
      <c r="K349" s="200"/>
      <c r="L349" s="205"/>
      <c r="M349" s="206"/>
      <c r="N349" s="207"/>
      <c r="O349" s="207"/>
      <c r="P349" s="208">
        <f>SUM(P350:P356)</f>
        <v>0</v>
      </c>
      <c r="Q349" s="207"/>
      <c r="R349" s="208">
        <f>SUM(R350:R356)</f>
        <v>0</v>
      </c>
      <c r="S349" s="207"/>
      <c r="T349" s="209">
        <f>SUM(T350:T356)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10" t="s">
        <v>156</v>
      </c>
      <c r="AT349" s="211" t="s">
        <v>77</v>
      </c>
      <c r="AU349" s="211" t="s">
        <v>86</v>
      </c>
      <c r="AY349" s="210" t="s">
        <v>133</v>
      </c>
      <c r="BK349" s="212">
        <f>SUM(BK350:BK356)</f>
        <v>0</v>
      </c>
    </row>
    <row r="350" s="2" customFormat="1" ht="16.5" customHeight="1">
      <c r="A350" s="39"/>
      <c r="B350" s="40"/>
      <c r="C350" s="215" t="s">
        <v>612</v>
      </c>
      <c r="D350" s="215" t="s">
        <v>135</v>
      </c>
      <c r="E350" s="216" t="s">
        <v>613</v>
      </c>
      <c r="F350" s="217" t="s">
        <v>614</v>
      </c>
      <c r="G350" s="218" t="s">
        <v>615</v>
      </c>
      <c r="H350" s="219">
        <v>1</v>
      </c>
      <c r="I350" s="220"/>
      <c r="J350" s="221">
        <f>ROUND(I350*H350,2)</f>
        <v>0</v>
      </c>
      <c r="K350" s="217" t="s">
        <v>1</v>
      </c>
      <c r="L350" s="45"/>
      <c r="M350" s="222" t="s">
        <v>1</v>
      </c>
      <c r="N350" s="223" t="s">
        <v>43</v>
      </c>
      <c r="O350" s="92"/>
      <c r="P350" s="224">
        <f>O350*H350</f>
        <v>0</v>
      </c>
      <c r="Q350" s="224">
        <v>0</v>
      </c>
      <c r="R350" s="224">
        <f>Q350*H350</f>
        <v>0</v>
      </c>
      <c r="S350" s="224">
        <v>0</v>
      </c>
      <c r="T350" s="225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26" t="s">
        <v>616</v>
      </c>
      <c r="AT350" s="226" t="s">
        <v>135</v>
      </c>
      <c r="AU350" s="226" t="s">
        <v>88</v>
      </c>
      <c r="AY350" s="18" t="s">
        <v>133</v>
      </c>
      <c r="BE350" s="227">
        <f>IF(N350="základní",J350,0)</f>
        <v>0</v>
      </c>
      <c r="BF350" s="227">
        <f>IF(N350="snížená",J350,0)</f>
        <v>0</v>
      </c>
      <c r="BG350" s="227">
        <f>IF(N350="zákl. přenesená",J350,0)</f>
        <v>0</v>
      </c>
      <c r="BH350" s="227">
        <f>IF(N350="sníž. přenesená",J350,0)</f>
        <v>0</v>
      </c>
      <c r="BI350" s="227">
        <f>IF(N350="nulová",J350,0)</f>
        <v>0</v>
      </c>
      <c r="BJ350" s="18" t="s">
        <v>86</v>
      </c>
      <c r="BK350" s="227">
        <f>ROUND(I350*H350,2)</f>
        <v>0</v>
      </c>
      <c r="BL350" s="18" t="s">
        <v>616</v>
      </c>
      <c r="BM350" s="226" t="s">
        <v>617</v>
      </c>
    </row>
    <row r="351" s="2" customFormat="1" ht="16.5" customHeight="1">
      <c r="A351" s="39"/>
      <c r="B351" s="40"/>
      <c r="C351" s="215" t="s">
        <v>618</v>
      </c>
      <c r="D351" s="215" t="s">
        <v>135</v>
      </c>
      <c r="E351" s="216" t="s">
        <v>619</v>
      </c>
      <c r="F351" s="217" t="s">
        <v>620</v>
      </c>
      <c r="G351" s="218" t="s">
        <v>615</v>
      </c>
      <c r="H351" s="219">
        <v>1</v>
      </c>
      <c r="I351" s="220"/>
      <c r="J351" s="221">
        <f>ROUND(I351*H351,2)</f>
        <v>0</v>
      </c>
      <c r="K351" s="217" t="s">
        <v>1</v>
      </c>
      <c r="L351" s="45"/>
      <c r="M351" s="222" t="s">
        <v>1</v>
      </c>
      <c r="N351" s="223" t="s">
        <v>43</v>
      </c>
      <c r="O351" s="92"/>
      <c r="P351" s="224">
        <f>O351*H351</f>
        <v>0</v>
      </c>
      <c r="Q351" s="224">
        <v>0</v>
      </c>
      <c r="R351" s="224">
        <f>Q351*H351</f>
        <v>0</v>
      </c>
      <c r="S351" s="224">
        <v>0</v>
      </c>
      <c r="T351" s="225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26" t="s">
        <v>616</v>
      </c>
      <c r="AT351" s="226" t="s">
        <v>135</v>
      </c>
      <c r="AU351" s="226" t="s">
        <v>88</v>
      </c>
      <c r="AY351" s="18" t="s">
        <v>133</v>
      </c>
      <c r="BE351" s="227">
        <f>IF(N351="základní",J351,0)</f>
        <v>0</v>
      </c>
      <c r="BF351" s="227">
        <f>IF(N351="snížená",J351,0)</f>
        <v>0</v>
      </c>
      <c r="BG351" s="227">
        <f>IF(N351="zákl. přenesená",J351,0)</f>
        <v>0</v>
      </c>
      <c r="BH351" s="227">
        <f>IF(N351="sníž. přenesená",J351,0)</f>
        <v>0</v>
      </c>
      <c r="BI351" s="227">
        <f>IF(N351="nulová",J351,0)</f>
        <v>0</v>
      </c>
      <c r="BJ351" s="18" t="s">
        <v>86</v>
      </c>
      <c r="BK351" s="227">
        <f>ROUND(I351*H351,2)</f>
        <v>0</v>
      </c>
      <c r="BL351" s="18" t="s">
        <v>616</v>
      </c>
      <c r="BM351" s="226" t="s">
        <v>621</v>
      </c>
    </row>
    <row r="352" s="2" customFormat="1" ht="21.75" customHeight="1">
      <c r="A352" s="39"/>
      <c r="B352" s="40"/>
      <c r="C352" s="215" t="s">
        <v>622</v>
      </c>
      <c r="D352" s="215" t="s">
        <v>135</v>
      </c>
      <c r="E352" s="216" t="s">
        <v>623</v>
      </c>
      <c r="F352" s="217" t="s">
        <v>624</v>
      </c>
      <c r="G352" s="218" t="s">
        <v>615</v>
      </c>
      <c r="H352" s="219">
        <v>1</v>
      </c>
      <c r="I352" s="220"/>
      <c r="J352" s="221">
        <f>ROUND(I352*H352,2)</f>
        <v>0</v>
      </c>
      <c r="K352" s="217" t="s">
        <v>1</v>
      </c>
      <c r="L352" s="45"/>
      <c r="M352" s="222" t="s">
        <v>1</v>
      </c>
      <c r="N352" s="223" t="s">
        <v>43</v>
      </c>
      <c r="O352" s="92"/>
      <c r="P352" s="224">
        <f>O352*H352</f>
        <v>0</v>
      </c>
      <c r="Q352" s="224">
        <v>0</v>
      </c>
      <c r="R352" s="224">
        <f>Q352*H352</f>
        <v>0</v>
      </c>
      <c r="S352" s="224">
        <v>0</v>
      </c>
      <c r="T352" s="225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26" t="s">
        <v>616</v>
      </c>
      <c r="AT352" s="226" t="s">
        <v>135</v>
      </c>
      <c r="AU352" s="226" t="s">
        <v>88</v>
      </c>
      <c r="AY352" s="18" t="s">
        <v>133</v>
      </c>
      <c r="BE352" s="227">
        <f>IF(N352="základní",J352,0)</f>
        <v>0</v>
      </c>
      <c r="BF352" s="227">
        <f>IF(N352="snížená",J352,0)</f>
        <v>0</v>
      </c>
      <c r="BG352" s="227">
        <f>IF(N352="zákl. přenesená",J352,0)</f>
        <v>0</v>
      </c>
      <c r="BH352" s="227">
        <f>IF(N352="sníž. přenesená",J352,0)</f>
        <v>0</v>
      </c>
      <c r="BI352" s="227">
        <f>IF(N352="nulová",J352,0)</f>
        <v>0</v>
      </c>
      <c r="BJ352" s="18" t="s">
        <v>86</v>
      </c>
      <c r="BK352" s="227">
        <f>ROUND(I352*H352,2)</f>
        <v>0</v>
      </c>
      <c r="BL352" s="18" t="s">
        <v>616</v>
      </c>
      <c r="BM352" s="226" t="s">
        <v>625</v>
      </c>
    </row>
    <row r="353" s="2" customFormat="1" ht="24.15" customHeight="1">
      <c r="A353" s="39"/>
      <c r="B353" s="40"/>
      <c r="C353" s="215" t="s">
        <v>626</v>
      </c>
      <c r="D353" s="215" t="s">
        <v>135</v>
      </c>
      <c r="E353" s="216" t="s">
        <v>627</v>
      </c>
      <c r="F353" s="217" t="s">
        <v>628</v>
      </c>
      <c r="G353" s="218" t="s">
        <v>615</v>
      </c>
      <c r="H353" s="219">
        <v>1</v>
      </c>
      <c r="I353" s="220"/>
      <c r="J353" s="221">
        <f>ROUND(I353*H353,2)</f>
        <v>0</v>
      </c>
      <c r="K353" s="217" t="s">
        <v>139</v>
      </c>
      <c r="L353" s="45"/>
      <c r="M353" s="222" t="s">
        <v>1</v>
      </c>
      <c r="N353" s="223" t="s">
        <v>43</v>
      </c>
      <c r="O353" s="92"/>
      <c r="P353" s="224">
        <f>O353*H353</f>
        <v>0</v>
      </c>
      <c r="Q353" s="224">
        <v>0</v>
      </c>
      <c r="R353" s="224">
        <f>Q353*H353</f>
        <v>0</v>
      </c>
      <c r="S353" s="224">
        <v>0</v>
      </c>
      <c r="T353" s="225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26" t="s">
        <v>616</v>
      </c>
      <c r="AT353" s="226" t="s">
        <v>135</v>
      </c>
      <c r="AU353" s="226" t="s">
        <v>88</v>
      </c>
      <c r="AY353" s="18" t="s">
        <v>133</v>
      </c>
      <c r="BE353" s="227">
        <f>IF(N353="základní",J353,0)</f>
        <v>0</v>
      </c>
      <c r="BF353" s="227">
        <f>IF(N353="snížená",J353,0)</f>
        <v>0</v>
      </c>
      <c r="BG353" s="227">
        <f>IF(N353="zákl. přenesená",J353,0)</f>
        <v>0</v>
      </c>
      <c r="BH353" s="227">
        <f>IF(N353="sníž. přenesená",J353,0)</f>
        <v>0</v>
      </c>
      <c r="BI353" s="227">
        <f>IF(N353="nulová",J353,0)</f>
        <v>0</v>
      </c>
      <c r="BJ353" s="18" t="s">
        <v>86</v>
      </c>
      <c r="BK353" s="227">
        <f>ROUND(I353*H353,2)</f>
        <v>0</v>
      </c>
      <c r="BL353" s="18" t="s">
        <v>616</v>
      </c>
      <c r="BM353" s="226" t="s">
        <v>629</v>
      </c>
    </row>
    <row r="354" s="2" customFormat="1" ht="16.5" customHeight="1">
      <c r="A354" s="39"/>
      <c r="B354" s="40"/>
      <c r="C354" s="215" t="s">
        <v>630</v>
      </c>
      <c r="D354" s="215" t="s">
        <v>135</v>
      </c>
      <c r="E354" s="216" t="s">
        <v>631</v>
      </c>
      <c r="F354" s="217" t="s">
        <v>632</v>
      </c>
      <c r="G354" s="218" t="s">
        <v>615</v>
      </c>
      <c r="H354" s="219">
        <v>1</v>
      </c>
      <c r="I354" s="220"/>
      <c r="J354" s="221">
        <f>ROUND(I354*H354,2)</f>
        <v>0</v>
      </c>
      <c r="K354" s="217" t="s">
        <v>1</v>
      </c>
      <c r="L354" s="45"/>
      <c r="M354" s="222" t="s">
        <v>1</v>
      </c>
      <c r="N354" s="223" t="s">
        <v>43</v>
      </c>
      <c r="O354" s="92"/>
      <c r="P354" s="224">
        <f>O354*H354</f>
        <v>0</v>
      </c>
      <c r="Q354" s="224">
        <v>0</v>
      </c>
      <c r="R354" s="224">
        <f>Q354*H354</f>
        <v>0</v>
      </c>
      <c r="S354" s="224">
        <v>0</v>
      </c>
      <c r="T354" s="225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26" t="s">
        <v>616</v>
      </c>
      <c r="AT354" s="226" t="s">
        <v>135</v>
      </c>
      <c r="AU354" s="226" t="s">
        <v>88</v>
      </c>
      <c r="AY354" s="18" t="s">
        <v>133</v>
      </c>
      <c r="BE354" s="227">
        <f>IF(N354="základní",J354,0)</f>
        <v>0</v>
      </c>
      <c r="BF354" s="227">
        <f>IF(N354="snížená",J354,0)</f>
        <v>0</v>
      </c>
      <c r="BG354" s="227">
        <f>IF(N354="zákl. přenesená",J354,0)</f>
        <v>0</v>
      </c>
      <c r="BH354" s="227">
        <f>IF(N354="sníž. přenesená",J354,0)</f>
        <v>0</v>
      </c>
      <c r="BI354" s="227">
        <f>IF(N354="nulová",J354,0)</f>
        <v>0</v>
      </c>
      <c r="BJ354" s="18" t="s">
        <v>86</v>
      </c>
      <c r="BK354" s="227">
        <f>ROUND(I354*H354,2)</f>
        <v>0</v>
      </c>
      <c r="BL354" s="18" t="s">
        <v>616</v>
      </c>
      <c r="BM354" s="226" t="s">
        <v>633</v>
      </c>
    </row>
    <row r="355" s="2" customFormat="1" ht="24.15" customHeight="1">
      <c r="A355" s="39"/>
      <c r="B355" s="40"/>
      <c r="C355" s="215" t="s">
        <v>634</v>
      </c>
      <c r="D355" s="215" t="s">
        <v>135</v>
      </c>
      <c r="E355" s="216" t="s">
        <v>635</v>
      </c>
      <c r="F355" s="217" t="s">
        <v>636</v>
      </c>
      <c r="G355" s="218" t="s">
        <v>615</v>
      </c>
      <c r="H355" s="219">
        <v>1</v>
      </c>
      <c r="I355" s="220"/>
      <c r="J355" s="221">
        <f>ROUND(I355*H355,2)</f>
        <v>0</v>
      </c>
      <c r="K355" s="217" t="s">
        <v>1</v>
      </c>
      <c r="L355" s="45"/>
      <c r="M355" s="222" t="s">
        <v>1</v>
      </c>
      <c r="N355" s="223" t="s">
        <v>43</v>
      </c>
      <c r="O355" s="92"/>
      <c r="P355" s="224">
        <f>O355*H355</f>
        <v>0</v>
      </c>
      <c r="Q355" s="224">
        <v>0</v>
      </c>
      <c r="R355" s="224">
        <f>Q355*H355</f>
        <v>0</v>
      </c>
      <c r="S355" s="224">
        <v>0</v>
      </c>
      <c r="T355" s="225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26" t="s">
        <v>616</v>
      </c>
      <c r="AT355" s="226" t="s">
        <v>135</v>
      </c>
      <c r="AU355" s="226" t="s">
        <v>88</v>
      </c>
      <c r="AY355" s="18" t="s">
        <v>133</v>
      </c>
      <c r="BE355" s="227">
        <f>IF(N355="základní",J355,0)</f>
        <v>0</v>
      </c>
      <c r="BF355" s="227">
        <f>IF(N355="snížená",J355,0)</f>
        <v>0</v>
      </c>
      <c r="BG355" s="227">
        <f>IF(N355="zákl. přenesená",J355,0)</f>
        <v>0</v>
      </c>
      <c r="BH355" s="227">
        <f>IF(N355="sníž. přenesená",J355,0)</f>
        <v>0</v>
      </c>
      <c r="BI355" s="227">
        <f>IF(N355="nulová",J355,0)</f>
        <v>0</v>
      </c>
      <c r="BJ355" s="18" t="s">
        <v>86</v>
      </c>
      <c r="BK355" s="227">
        <f>ROUND(I355*H355,2)</f>
        <v>0</v>
      </c>
      <c r="BL355" s="18" t="s">
        <v>616</v>
      </c>
      <c r="BM355" s="226" t="s">
        <v>637</v>
      </c>
    </row>
    <row r="356" s="2" customFormat="1" ht="24.15" customHeight="1">
      <c r="A356" s="39"/>
      <c r="B356" s="40"/>
      <c r="C356" s="215" t="s">
        <v>638</v>
      </c>
      <c r="D356" s="215" t="s">
        <v>135</v>
      </c>
      <c r="E356" s="216" t="s">
        <v>639</v>
      </c>
      <c r="F356" s="217" t="s">
        <v>640</v>
      </c>
      <c r="G356" s="218" t="s">
        <v>615</v>
      </c>
      <c r="H356" s="219">
        <v>1</v>
      </c>
      <c r="I356" s="220"/>
      <c r="J356" s="221">
        <f>ROUND(I356*H356,2)</f>
        <v>0</v>
      </c>
      <c r="K356" s="217" t="s">
        <v>139</v>
      </c>
      <c r="L356" s="45"/>
      <c r="M356" s="222" t="s">
        <v>1</v>
      </c>
      <c r="N356" s="223" t="s">
        <v>43</v>
      </c>
      <c r="O356" s="92"/>
      <c r="P356" s="224">
        <f>O356*H356</f>
        <v>0</v>
      </c>
      <c r="Q356" s="224">
        <v>0</v>
      </c>
      <c r="R356" s="224">
        <f>Q356*H356</f>
        <v>0</v>
      </c>
      <c r="S356" s="224">
        <v>0</v>
      </c>
      <c r="T356" s="225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26" t="s">
        <v>616</v>
      </c>
      <c r="AT356" s="226" t="s">
        <v>135</v>
      </c>
      <c r="AU356" s="226" t="s">
        <v>88</v>
      </c>
      <c r="AY356" s="18" t="s">
        <v>133</v>
      </c>
      <c r="BE356" s="227">
        <f>IF(N356="základní",J356,0)</f>
        <v>0</v>
      </c>
      <c r="BF356" s="227">
        <f>IF(N356="snížená",J356,0)</f>
        <v>0</v>
      </c>
      <c r="BG356" s="227">
        <f>IF(N356="zákl. přenesená",J356,0)</f>
        <v>0</v>
      </c>
      <c r="BH356" s="227">
        <f>IF(N356="sníž. přenesená",J356,0)</f>
        <v>0</v>
      </c>
      <c r="BI356" s="227">
        <f>IF(N356="nulová",J356,0)</f>
        <v>0</v>
      </c>
      <c r="BJ356" s="18" t="s">
        <v>86</v>
      </c>
      <c r="BK356" s="227">
        <f>ROUND(I356*H356,2)</f>
        <v>0</v>
      </c>
      <c r="BL356" s="18" t="s">
        <v>616</v>
      </c>
      <c r="BM356" s="226" t="s">
        <v>641</v>
      </c>
    </row>
    <row r="357" s="12" customFormat="1" ht="22.8" customHeight="1">
      <c r="A357" s="12"/>
      <c r="B357" s="199"/>
      <c r="C357" s="200"/>
      <c r="D357" s="201" t="s">
        <v>77</v>
      </c>
      <c r="E357" s="213" t="s">
        <v>642</v>
      </c>
      <c r="F357" s="213" t="s">
        <v>643</v>
      </c>
      <c r="G357" s="200"/>
      <c r="H357" s="200"/>
      <c r="I357" s="203"/>
      <c r="J357" s="214">
        <f>BK357</f>
        <v>0</v>
      </c>
      <c r="K357" s="200"/>
      <c r="L357" s="205"/>
      <c r="M357" s="206"/>
      <c r="N357" s="207"/>
      <c r="O357" s="207"/>
      <c r="P357" s="208">
        <f>SUM(P358:P363)</f>
        <v>0</v>
      </c>
      <c r="Q357" s="207"/>
      <c r="R357" s="208">
        <f>SUM(R358:R363)</f>
        <v>0</v>
      </c>
      <c r="S357" s="207"/>
      <c r="T357" s="209">
        <f>SUM(T358:T363)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10" t="s">
        <v>156</v>
      </c>
      <c r="AT357" s="211" t="s">
        <v>77</v>
      </c>
      <c r="AU357" s="211" t="s">
        <v>86</v>
      </c>
      <c r="AY357" s="210" t="s">
        <v>133</v>
      </c>
      <c r="BK357" s="212">
        <f>SUM(BK358:BK363)</f>
        <v>0</v>
      </c>
    </row>
    <row r="358" s="2" customFormat="1" ht="16.5" customHeight="1">
      <c r="A358" s="39"/>
      <c r="B358" s="40"/>
      <c r="C358" s="215" t="s">
        <v>644</v>
      </c>
      <c r="D358" s="215" t="s">
        <v>135</v>
      </c>
      <c r="E358" s="216" t="s">
        <v>645</v>
      </c>
      <c r="F358" s="217" t="s">
        <v>646</v>
      </c>
      <c r="G358" s="218" t="s">
        <v>615</v>
      </c>
      <c r="H358" s="219">
        <v>1</v>
      </c>
      <c r="I358" s="220"/>
      <c r="J358" s="221">
        <f>ROUND(I358*H358,2)</f>
        <v>0</v>
      </c>
      <c r="K358" s="217" t="s">
        <v>139</v>
      </c>
      <c r="L358" s="45"/>
      <c r="M358" s="222" t="s">
        <v>1</v>
      </c>
      <c r="N358" s="223" t="s">
        <v>43</v>
      </c>
      <c r="O358" s="92"/>
      <c r="P358" s="224">
        <f>O358*H358</f>
        <v>0</v>
      </c>
      <c r="Q358" s="224">
        <v>0</v>
      </c>
      <c r="R358" s="224">
        <f>Q358*H358</f>
        <v>0</v>
      </c>
      <c r="S358" s="224">
        <v>0</v>
      </c>
      <c r="T358" s="225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26" t="s">
        <v>616</v>
      </c>
      <c r="AT358" s="226" t="s">
        <v>135</v>
      </c>
      <c r="AU358" s="226" t="s">
        <v>88</v>
      </c>
      <c r="AY358" s="18" t="s">
        <v>133</v>
      </c>
      <c r="BE358" s="227">
        <f>IF(N358="základní",J358,0)</f>
        <v>0</v>
      </c>
      <c r="BF358" s="227">
        <f>IF(N358="snížená",J358,0)</f>
        <v>0</v>
      </c>
      <c r="BG358" s="227">
        <f>IF(N358="zákl. přenesená",J358,0)</f>
        <v>0</v>
      </c>
      <c r="BH358" s="227">
        <f>IF(N358="sníž. přenesená",J358,0)</f>
        <v>0</v>
      </c>
      <c r="BI358" s="227">
        <f>IF(N358="nulová",J358,0)</f>
        <v>0</v>
      </c>
      <c r="BJ358" s="18" t="s">
        <v>86</v>
      </c>
      <c r="BK358" s="227">
        <f>ROUND(I358*H358,2)</f>
        <v>0</v>
      </c>
      <c r="BL358" s="18" t="s">
        <v>616</v>
      </c>
      <c r="BM358" s="226" t="s">
        <v>647</v>
      </c>
    </row>
    <row r="359" s="2" customFormat="1" ht="21.75" customHeight="1">
      <c r="A359" s="39"/>
      <c r="B359" s="40"/>
      <c r="C359" s="215" t="s">
        <v>648</v>
      </c>
      <c r="D359" s="215" t="s">
        <v>135</v>
      </c>
      <c r="E359" s="216" t="s">
        <v>649</v>
      </c>
      <c r="F359" s="217" t="s">
        <v>650</v>
      </c>
      <c r="G359" s="218" t="s">
        <v>615</v>
      </c>
      <c r="H359" s="219">
        <v>1</v>
      </c>
      <c r="I359" s="220"/>
      <c r="J359" s="221">
        <f>ROUND(I359*H359,2)</f>
        <v>0</v>
      </c>
      <c r="K359" s="217" t="s">
        <v>1</v>
      </c>
      <c r="L359" s="45"/>
      <c r="M359" s="222" t="s">
        <v>1</v>
      </c>
      <c r="N359" s="223" t="s">
        <v>43</v>
      </c>
      <c r="O359" s="92"/>
      <c r="P359" s="224">
        <f>O359*H359</f>
        <v>0</v>
      </c>
      <c r="Q359" s="224">
        <v>0</v>
      </c>
      <c r="R359" s="224">
        <f>Q359*H359</f>
        <v>0</v>
      </c>
      <c r="S359" s="224">
        <v>0</v>
      </c>
      <c r="T359" s="225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26" t="s">
        <v>616</v>
      </c>
      <c r="AT359" s="226" t="s">
        <v>135</v>
      </c>
      <c r="AU359" s="226" t="s">
        <v>88</v>
      </c>
      <c r="AY359" s="18" t="s">
        <v>133</v>
      </c>
      <c r="BE359" s="227">
        <f>IF(N359="základní",J359,0)</f>
        <v>0</v>
      </c>
      <c r="BF359" s="227">
        <f>IF(N359="snížená",J359,0)</f>
        <v>0</v>
      </c>
      <c r="BG359" s="227">
        <f>IF(N359="zákl. přenesená",J359,0)</f>
        <v>0</v>
      </c>
      <c r="BH359" s="227">
        <f>IF(N359="sníž. přenesená",J359,0)</f>
        <v>0</v>
      </c>
      <c r="BI359" s="227">
        <f>IF(N359="nulová",J359,0)</f>
        <v>0</v>
      </c>
      <c r="BJ359" s="18" t="s">
        <v>86</v>
      </c>
      <c r="BK359" s="227">
        <f>ROUND(I359*H359,2)</f>
        <v>0</v>
      </c>
      <c r="BL359" s="18" t="s">
        <v>616</v>
      </c>
      <c r="BM359" s="226" t="s">
        <v>651</v>
      </c>
    </row>
    <row r="360" s="2" customFormat="1" ht="24.15" customHeight="1">
      <c r="A360" s="39"/>
      <c r="B360" s="40"/>
      <c r="C360" s="215" t="s">
        <v>652</v>
      </c>
      <c r="D360" s="215" t="s">
        <v>135</v>
      </c>
      <c r="E360" s="216" t="s">
        <v>653</v>
      </c>
      <c r="F360" s="217" t="s">
        <v>654</v>
      </c>
      <c r="G360" s="218" t="s">
        <v>615</v>
      </c>
      <c r="H360" s="219">
        <v>1</v>
      </c>
      <c r="I360" s="220"/>
      <c r="J360" s="221">
        <f>ROUND(I360*H360,2)</f>
        <v>0</v>
      </c>
      <c r="K360" s="217" t="s">
        <v>139</v>
      </c>
      <c r="L360" s="45"/>
      <c r="M360" s="222" t="s">
        <v>1</v>
      </c>
      <c r="N360" s="223" t="s">
        <v>43</v>
      </c>
      <c r="O360" s="92"/>
      <c r="P360" s="224">
        <f>O360*H360</f>
        <v>0</v>
      </c>
      <c r="Q360" s="224">
        <v>0</v>
      </c>
      <c r="R360" s="224">
        <f>Q360*H360</f>
        <v>0</v>
      </c>
      <c r="S360" s="224">
        <v>0</v>
      </c>
      <c r="T360" s="225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26" t="s">
        <v>616</v>
      </c>
      <c r="AT360" s="226" t="s">
        <v>135</v>
      </c>
      <c r="AU360" s="226" t="s">
        <v>88</v>
      </c>
      <c r="AY360" s="18" t="s">
        <v>133</v>
      </c>
      <c r="BE360" s="227">
        <f>IF(N360="základní",J360,0)</f>
        <v>0</v>
      </c>
      <c r="BF360" s="227">
        <f>IF(N360="snížená",J360,0)</f>
        <v>0</v>
      </c>
      <c r="BG360" s="227">
        <f>IF(N360="zákl. přenesená",J360,0)</f>
        <v>0</v>
      </c>
      <c r="BH360" s="227">
        <f>IF(N360="sníž. přenesená",J360,0)</f>
        <v>0</v>
      </c>
      <c r="BI360" s="227">
        <f>IF(N360="nulová",J360,0)</f>
        <v>0</v>
      </c>
      <c r="BJ360" s="18" t="s">
        <v>86</v>
      </c>
      <c r="BK360" s="227">
        <f>ROUND(I360*H360,2)</f>
        <v>0</v>
      </c>
      <c r="BL360" s="18" t="s">
        <v>616</v>
      </c>
      <c r="BM360" s="226" t="s">
        <v>655</v>
      </c>
    </row>
    <row r="361" s="2" customFormat="1" ht="16.5" customHeight="1">
      <c r="A361" s="39"/>
      <c r="B361" s="40"/>
      <c r="C361" s="215" t="s">
        <v>656</v>
      </c>
      <c r="D361" s="215" t="s">
        <v>135</v>
      </c>
      <c r="E361" s="216" t="s">
        <v>657</v>
      </c>
      <c r="F361" s="217" t="s">
        <v>658</v>
      </c>
      <c r="G361" s="218" t="s">
        <v>659</v>
      </c>
      <c r="H361" s="219">
        <v>1</v>
      </c>
      <c r="I361" s="220"/>
      <c r="J361" s="221">
        <f>ROUND(I361*H361,2)</f>
        <v>0</v>
      </c>
      <c r="K361" s="217" t="s">
        <v>139</v>
      </c>
      <c r="L361" s="45"/>
      <c r="M361" s="222" t="s">
        <v>1</v>
      </c>
      <c r="N361" s="223" t="s">
        <v>43</v>
      </c>
      <c r="O361" s="92"/>
      <c r="P361" s="224">
        <f>O361*H361</f>
        <v>0</v>
      </c>
      <c r="Q361" s="224">
        <v>0</v>
      </c>
      <c r="R361" s="224">
        <f>Q361*H361</f>
        <v>0</v>
      </c>
      <c r="S361" s="224">
        <v>0</v>
      </c>
      <c r="T361" s="225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26" t="s">
        <v>616</v>
      </c>
      <c r="AT361" s="226" t="s">
        <v>135</v>
      </c>
      <c r="AU361" s="226" t="s">
        <v>88</v>
      </c>
      <c r="AY361" s="18" t="s">
        <v>133</v>
      </c>
      <c r="BE361" s="227">
        <f>IF(N361="základní",J361,0)</f>
        <v>0</v>
      </c>
      <c r="BF361" s="227">
        <f>IF(N361="snížená",J361,0)</f>
        <v>0</v>
      </c>
      <c r="BG361" s="227">
        <f>IF(N361="zákl. přenesená",J361,0)</f>
        <v>0</v>
      </c>
      <c r="BH361" s="227">
        <f>IF(N361="sníž. přenesená",J361,0)</f>
        <v>0</v>
      </c>
      <c r="BI361" s="227">
        <f>IF(N361="nulová",J361,0)</f>
        <v>0</v>
      </c>
      <c r="BJ361" s="18" t="s">
        <v>86</v>
      </c>
      <c r="BK361" s="227">
        <f>ROUND(I361*H361,2)</f>
        <v>0</v>
      </c>
      <c r="BL361" s="18" t="s">
        <v>616</v>
      </c>
      <c r="BM361" s="226" t="s">
        <v>660</v>
      </c>
    </row>
    <row r="362" s="2" customFormat="1" ht="16.5" customHeight="1">
      <c r="A362" s="39"/>
      <c r="B362" s="40"/>
      <c r="C362" s="215" t="s">
        <v>661</v>
      </c>
      <c r="D362" s="215" t="s">
        <v>135</v>
      </c>
      <c r="E362" s="216" t="s">
        <v>662</v>
      </c>
      <c r="F362" s="217" t="s">
        <v>663</v>
      </c>
      <c r="G362" s="218" t="s">
        <v>659</v>
      </c>
      <c r="H362" s="219">
        <v>1</v>
      </c>
      <c r="I362" s="220"/>
      <c r="J362" s="221">
        <f>ROUND(I362*H362,2)</f>
        <v>0</v>
      </c>
      <c r="K362" s="217" t="s">
        <v>139</v>
      </c>
      <c r="L362" s="45"/>
      <c r="M362" s="222" t="s">
        <v>1</v>
      </c>
      <c r="N362" s="223" t="s">
        <v>43</v>
      </c>
      <c r="O362" s="92"/>
      <c r="P362" s="224">
        <f>O362*H362</f>
        <v>0</v>
      </c>
      <c r="Q362" s="224">
        <v>0</v>
      </c>
      <c r="R362" s="224">
        <f>Q362*H362</f>
        <v>0</v>
      </c>
      <c r="S362" s="224">
        <v>0</v>
      </c>
      <c r="T362" s="225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26" t="s">
        <v>616</v>
      </c>
      <c r="AT362" s="226" t="s">
        <v>135</v>
      </c>
      <c r="AU362" s="226" t="s">
        <v>88</v>
      </c>
      <c r="AY362" s="18" t="s">
        <v>133</v>
      </c>
      <c r="BE362" s="227">
        <f>IF(N362="základní",J362,0)</f>
        <v>0</v>
      </c>
      <c r="BF362" s="227">
        <f>IF(N362="snížená",J362,0)</f>
        <v>0</v>
      </c>
      <c r="BG362" s="227">
        <f>IF(N362="zákl. přenesená",J362,0)</f>
        <v>0</v>
      </c>
      <c r="BH362" s="227">
        <f>IF(N362="sníž. přenesená",J362,0)</f>
        <v>0</v>
      </c>
      <c r="BI362" s="227">
        <f>IF(N362="nulová",J362,0)</f>
        <v>0</v>
      </c>
      <c r="BJ362" s="18" t="s">
        <v>86</v>
      </c>
      <c r="BK362" s="227">
        <f>ROUND(I362*H362,2)</f>
        <v>0</v>
      </c>
      <c r="BL362" s="18" t="s">
        <v>616</v>
      </c>
      <c r="BM362" s="226" t="s">
        <v>664</v>
      </c>
    </row>
    <row r="363" s="2" customFormat="1" ht="24.15" customHeight="1">
      <c r="A363" s="39"/>
      <c r="B363" s="40"/>
      <c r="C363" s="215" t="s">
        <v>665</v>
      </c>
      <c r="D363" s="215" t="s">
        <v>135</v>
      </c>
      <c r="E363" s="216" t="s">
        <v>666</v>
      </c>
      <c r="F363" s="217" t="s">
        <v>667</v>
      </c>
      <c r="G363" s="218" t="s">
        <v>615</v>
      </c>
      <c r="H363" s="219">
        <v>1</v>
      </c>
      <c r="I363" s="220"/>
      <c r="J363" s="221">
        <f>ROUND(I363*H363,2)</f>
        <v>0</v>
      </c>
      <c r="K363" s="217" t="s">
        <v>139</v>
      </c>
      <c r="L363" s="45"/>
      <c r="M363" s="222" t="s">
        <v>1</v>
      </c>
      <c r="N363" s="223" t="s">
        <v>43</v>
      </c>
      <c r="O363" s="92"/>
      <c r="P363" s="224">
        <f>O363*H363</f>
        <v>0</v>
      </c>
      <c r="Q363" s="224">
        <v>0</v>
      </c>
      <c r="R363" s="224">
        <f>Q363*H363</f>
        <v>0</v>
      </c>
      <c r="S363" s="224">
        <v>0</v>
      </c>
      <c r="T363" s="225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26" t="s">
        <v>616</v>
      </c>
      <c r="AT363" s="226" t="s">
        <v>135</v>
      </c>
      <c r="AU363" s="226" t="s">
        <v>88</v>
      </c>
      <c r="AY363" s="18" t="s">
        <v>133</v>
      </c>
      <c r="BE363" s="227">
        <f>IF(N363="základní",J363,0)</f>
        <v>0</v>
      </c>
      <c r="BF363" s="227">
        <f>IF(N363="snížená",J363,0)</f>
        <v>0</v>
      </c>
      <c r="BG363" s="227">
        <f>IF(N363="zákl. přenesená",J363,0)</f>
        <v>0</v>
      </c>
      <c r="BH363" s="227">
        <f>IF(N363="sníž. přenesená",J363,0)</f>
        <v>0</v>
      </c>
      <c r="BI363" s="227">
        <f>IF(N363="nulová",J363,0)</f>
        <v>0</v>
      </c>
      <c r="BJ363" s="18" t="s">
        <v>86</v>
      </c>
      <c r="BK363" s="227">
        <f>ROUND(I363*H363,2)</f>
        <v>0</v>
      </c>
      <c r="BL363" s="18" t="s">
        <v>616</v>
      </c>
      <c r="BM363" s="226" t="s">
        <v>668</v>
      </c>
    </row>
    <row r="364" s="12" customFormat="1" ht="22.8" customHeight="1">
      <c r="A364" s="12"/>
      <c r="B364" s="199"/>
      <c r="C364" s="200"/>
      <c r="D364" s="201" t="s">
        <v>77</v>
      </c>
      <c r="E364" s="213" t="s">
        <v>669</v>
      </c>
      <c r="F364" s="213" t="s">
        <v>670</v>
      </c>
      <c r="G364" s="200"/>
      <c r="H364" s="200"/>
      <c r="I364" s="203"/>
      <c r="J364" s="214">
        <f>BK364</f>
        <v>0</v>
      </c>
      <c r="K364" s="200"/>
      <c r="L364" s="205"/>
      <c r="M364" s="206"/>
      <c r="N364" s="207"/>
      <c r="O364" s="207"/>
      <c r="P364" s="208">
        <f>P365</f>
        <v>0</v>
      </c>
      <c r="Q364" s="207"/>
      <c r="R364" s="208">
        <f>R365</f>
        <v>0</v>
      </c>
      <c r="S364" s="207"/>
      <c r="T364" s="209">
        <f>T365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10" t="s">
        <v>156</v>
      </c>
      <c r="AT364" s="211" t="s">
        <v>77</v>
      </c>
      <c r="AU364" s="211" t="s">
        <v>86</v>
      </c>
      <c r="AY364" s="210" t="s">
        <v>133</v>
      </c>
      <c r="BK364" s="212">
        <f>BK365</f>
        <v>0</v>
      </c>
    </row>
    <row r="365" s="2" customFormat="1" ht="21.75" customHeight="1">
      <c r="A365" s="39"/>
      <c r="B365" s="40"/>
      <c r="C365" s="215" t="s">
        <v>671</v>
      </c>
      <c r="D365" s="215" t="s">
        <v>135</v>
      </c>
      <c r="E365" s="216" t="s">
        <v>672</v>
      </c>
      <c r="F365" s="217" t="s">
        <v>673</v>
      </c>
      <c r="G365" s="218" t="s">
        <v>615</v>
      </c>
      <c r="H365" s="219">
        <v>1</v>
      </c>
      <c r="I365" s="220"/>
      <c r="J365" s="221">
        <f>ROUND(I365*H365,2)</f>
        <v>0</v>
      </c>
      <c r="K365" s="217" t="s">
        <v>139</v>
      </c>
      <c r="L365" s="45"/>
      <c r="M365" s="222" t="s">
        <v>1</v>
      </c>
      <c r="N365" s="223" t="s">
        <v>43</v>
      </c>
      <c r="O365" s="92"/>
      <c r="P365" s="224">
        <f>O365*H365</f>
        <v>0</v>
      </c>
      <c r="Q365" s="224">
        <v>0</v>
      </c>
      <c r="R365" s="224">
        <f>Q365*H365</f>
        <v>0</v>
      </c>
      <c r="S365" s="224">
        <v>0</v>
      </c>
      <c r="T365" s="225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26" t="s">
        <v>616</v>
      </c>
      <c r="AT365" s="226" t="s">
        <v>135</v>
      </c>
      <c r="AU365" s="226" t="s">
        <v>88</v>
      </c>
      <c r="AY365" s="18" t="s">
        <v>133</v>
      </c>
      <c r="BE365" s="227">
        <f>IF(N365="základní",J365,0)</f>
        <v>0</v>
      </c>
      <c r="BF365" s="227">
        <f>IF(N365="snížená",J365,0)</f>
        <v>0</v>
      </c>
      <c r="BG365" s="227">
        <f>IF(N365="zákl. přenesená",J365,0)</f>
        <v>0</v>
      </c>
      <c r="BH365" s="227">
        <f>IF(N365="sníž. přenesená",J365,0)</f>
        <v>0</v>
      </c>
      <c r="BI365" s="227">
        <f>IF(N365="nulová",J365,0)</f>
        <v>0</v>
      </c>
      <c r="BJ365" s="18" t="s">
        <v>86</v>
      </c>
      <c r="BK365" s="227">
        <f>ROUND(I365*H365,2)</f>
        <v>0</v>
      </c>
      <c r="BL365" s="18" t="s">
        <v>616</v>
      </c>
      <c r="BM365" s="226" t="s">
        <v>674</v>
      </c>
    </row>
    <row r="366" s="12" customFormat="1" ht="22.8" customHeight="1">
      <c r="A366" s="12"/>
      <c r="B366" s="199"/>
      <c r="C366" s="200"/>
      <c r="D366" s="201" t="s">
        <v>77</v>
      </c>
      <c r="E366" s="213" t="s">
        <v>675</v>
      </c>
      <c r="F366" s="213" t="s">
        <v>676</v>
      </c>
      <c r="G366" s="200"/>
      <c r="H366" s="200"/>
      <c r="I366" s="203"/>
      <c r="J366" s="214">
        <f>BK366</f>
        <v>0</v>
      </c>
      <c r="K366" s="200"/>
      <c r="L366" s="205"/>
      <c r="M366" s="206"/>
      <c r="N366" s="207"/>
      <c r="O366" s="207"/>
      <c r="P366" s="208">
        <f>SUM(P367:P368)</f>
        <v>0</v>
      </c>
      <c r="Q366" s="207"/>
      <c r="R366" s="208">
        <f>SUM(R367:R368)</f>
        <v>0</v>
      </c>
      <c r="S366" s="207"/>
      <c r="T366" s="209">
        <f>SUM(T367:T368)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210" t="s">
        <v>156</v>
      </c>
      <c r="AT366" s="211" t="s">
        <v>77</v>
      </c>
      <c r="AU366" s="211" t="s">
        <v>86</v>
      </c>
      <c r="AY366" s="210" t="s">
        <v>133</v>
      </c>
      <c r="BK366" s="212">
        <f>SUM(BK367:BK368)</f>
        <v>0</v>
      </c>
    </row>
    <row r="367" s="2" customFormat="1" ht="16.5" customHeight="1">
      <c r="A367" s="39"/>
      <c r="B367" s="40"/>
      <c r="C367" s="215" t="s">
        <v>677</v>
      </c>
      <c r="D367" s="215" t="s">
        <v>135</v>
      </c>
      <c r="E367" s="216" t="s">
        <v>678</v>
      </c>
      <c r="F367" s="217" t="s">
        <v>679</v>
      </c>
      <c r="G367" s="218" t="s">
        <v>615</v>
      </c>
      <c r="H367" s="219">
        <v>1</v>
      </c>
      <c r="I367" s="220"/>
      <c r="J367" s="221">
        <f>ROUND(I367*H367,2)</f>
        <v>0</v>
      </c>
      <c r="K367" s="217" t="s">
        <v>139</v>
      </c>
      <c r="L367" s="45"/>
      <c r="M367" s="222" t="s">
        <v>1</v>
      </c>
      <c r="N367" s="223" t="s">
        <v>43</v>
      </c>
      <c r="O367" s="92"/>
      <c r="P367" s="224">
        <f>O367*H367</f>
        <v>0</v>
      </c>
      <c r="Q367" s="224">
        <v>0</v>
      </c>
      <c r="R367" s="224">
        <f>Q367*H367</f>
        <v>0</v>
      </c>
      <c r="S367" s="224">
        <v>0</v>
      </c>
      <c r="T367" s="225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26" t="s">
        <v>616</v>
      </c>
      <c r="AT367" s="226" t="s">
        <v>135</v>
      </c>
      <c r="AU367" s="226" t="s">
        <v>88</v>
      </c>
      <c r="AY367" s="18" t="s">
        <v>133</v>
      </c>
      <c r="BE367" s="227">
        <f>IF(N367="základní",J367,0)</f>
        <v>0</v>
      </c>
      <c r="BF367" s="227">
        <f>IF(N367="snížená",J367,0)</f>
        <v>0</v>
      </c>
      <c r="BG367" s="227">
        <f>IF(N367="zákl. přenesená",J367,0)</f>
        <v>0</v>
      </c>
      <c r="BH367" s="227">
        <f>IF(N367="sníž. přenesená",J367,0)</f>
        <v>0</v>
      </c>
      <c r="BI367" s="227">
        <f>IF(N367="nulová",J367,0)</f>
        <v>0</v>
      </c>
      <c r="BJ367" s="18" t="s">
        <v>86</v>
      </c>
      <c r="BK367" s="227">
        <f>ROUND(I367*H367,2)</f>
        <v>0</v>
      </c>
      <c r="BL367" s="18" t="s">
        <v>616</v>
      </c>
      <c r="BM367" s="226" t="s">
        <v>680</v>
      </c>
    </row>
    <row r="368" s="2" customFormat="1" ht="16.5" customHeight="1">
      <c r="A368" s="39"/>
      <c r="B368" s="40"/>
      <c r="C368" s="215" t="s">
        <v>681</v>
      </c>
      <c r="D368" s="215" t="s">
        <v>135</v>
      </c>
      <c r="E368" s="216" t="s">
        <v>682</v>
      </c>
      <c r="F368" s="217" t="s">
        <v>683</v>
      </c>
      <c r="G368" s="218" t="s">
        <v>615</v>
      </c>
      <c r="H368" s="219">
        <v>1</v>
      </c>
      <c r="I368" s="220"/>
      <c r="J368" s="221">
        <f>ROUND(I368*H368,2)</f>
        <v>0</v>
      </c>
      <c r="K368" s="217" t="s">
        <v>139</v>
      </c>
      <c r="L368" s="45"/>
      <c r="M368" s="222" t="s">
        <v>1</v>
      </c>
      <c r="N368" s="223" t="s">
        <v>43</v>
      </c>
      <c r="O368" s="92"/>
      <c r="P368" s="224">
        <f>O368*H368</f>
        <v>0</v>
      </c>
      <c r="Q368" s="224">
        <v>0</v>
      </c>
      <c r="R368" s="224">
        <f>Q368*H368</f>
        <v>0</v>
      </c>
      <c r="S368" s="224">
        <v>0</v>
      </c>
      <c r="T368" s="225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26" t="s">
        <v>616</v>
      </c>
      <c r="AT368" s="226" t="s">
        <v>135</v>
      </c>
      <c r="AU368" s="226" t="s">
        <v>88</v>
      </c>
      <c r="AY368" s="18" t="s">
        <v>133</v>
      </c>
      <c r="BE368" s="227">
        <f>IF(N368="základní",J368,0)</f>
        <v>0</v>
      </c>
      <c r="BF368" s="227">
        <f>IF(N368="snížená",J368,0)</f>
        <v>0</v>
      </c>
      <c r="BG368" s="227">
        <f>IF(N368="zákl. přenesená",J368,0)</f>
        <v>0</v>
      </c>
      <c r="BH368" s="227">
        <f>IF(N368="sníž. přenesená",J368,0)</f>
        <v>0</v>
      </c>
      <c r="BI368" s="227">
        <f>IF(N368="nulová",J368,0)</f>
        <v>0</v>
      </c>
      <c r="BJ368" s="18" t="s">
        <v>86</v>
      </c>
      <c r="BK368" s="227">
        <f>ROUND(I368*H368,2)</f>
        <v>0</v>
      </c>
      <c r="BL368" s="18" t="s">
        <v>616</v>
      </c>
      <c r="BM368" s="226" t="s">
        <v>684</v>
      </c>
    </row>
    <row r="369" s="12" customFormat="1" ht="22.8" customHeight="1">
      <c r="A369" s="12"/>
      <c r="B369" s="199"/>
      <c r="C369" s="200"/>
      <c r="D369" s="201" t="s">
        <v>77</v>
      </c>
      <c r="E369" s="213" t="s">
        <v>685</v>
      </c>
      <c r="F369" s="213" t="s">
        <v>686</v>
      </c>
      <c r="G369" s="200"/>
      <c r="H369" s="200"/>
      <c r="I369" s="203"/>
      <c r="J369" s="214">
        <f>BK369</f>
        <v>0</v>
      </c>
      <c r="K369" s="200"/>
      <c r="L369" s="205"/>
      <c r="M369" s="206"/>
      <c r="N369" s="207"/>
      <c r="O369" s="207"/>
      <c r="P369" s="208">
        <f>SUM(P370:P371)</f>
        <v>0</v>
      </c>
      <c r="Q369" s="207"/>
      <c r="R369" s="208">
        <f>SUM(R370:R371)</f>
        <v>0</v>
      </c>
      <c r="S369" s="207"/>
      <c r="T369" s="209">
        <f>SUM(T370:T371)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10" t="s">
        <v>156</v>
      </c>
      <c r="AT369" s="211" t="s">
        <v>77</v>
      </c>
      <c r="AU369" s="211" t="s">
        <v>86</v>
      </c>
      <c r="AY369" s="210" t="s">
        <v>133</v>
      </c>
      <c r="BK369" s="212">
        <f>SUM(BK370:BK371)</f>
        <v>0</v>
      </c>
    </row>
    <row r="370" s="2" customFormat="1" ht="16.5" customHeight="1">
      <c r="A370" s="39"/>
      <c r="B370" s="40"/>
      <c r="C370" s="215" t="s">
        <v>687</v>
      </c>
      <c r="D370" s="215" t="s">
        <v>135</v>
      </c>
      <c r="E370" s="216" t="s">
        <v>688</v>
      </c>
      <c r="F370" s="217" t="s">
        <v>689</v>
      </c>
      <c r="G370" s="218" t="s">
        <v>615</v>
      </c>
      <c r="H370" s="219">
        <v>1</v>
      </c>
      <c r="I370" s="220"/>
      <c r="J370" s="221">
        <f>ROUND(I370*H370,2)</f>
        <v>0</v>
      </c>
      <c r="K370" s="217" t="s">
        <v>139</v>
      </c>
      <c r="L370" s="45"/>
      <c r="M370" s="222" t="s">
        <v>1</v>
      </c>
      <c r="N370" s="223" t="s">
        <v>43</v>
      </c>
      <c r="O370" s="92"/>
      <c r="P370" s="224">
        <f>O370*H370</f>
        <v>0</v>
      </c>
      <c r="Q370" s="224">
        <v>0</v>
      </c>
      <c r="R370" s="224">
        <f>Q370*H370</f>
        <v>0</v>
      </c>
      <c r="S370" s="224">
        <v>0</v>
      </c>
      <c r="T370" s="225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26" t="s">
        <v>616</v>
      </c>
      <c r="AT370" s="226" t="s">
        <v>135</v>
      </c>
      <c r="AU370" s="226" t="s">
        <v>88</v>
      </c>
      <c r="AY370" s="18" t="s">
        <v>133</v>
      </c>
      <c r="BE370" s="227">
        <f>IF(N370="základní",J370,0)</f>
        <v>0</v>
      </c>
      <c r="BF370" s="227">
        <f>IF(N370="snížená",J370,0)</f>
        <v>0</v>
      </c>
      <c r="BG370" s="227">
        <f>IF(N370="zákl. přenesená",J370,0)</f>
        <v>0</v>
      </c>
      <c r="BH370" s="227">
        <f>IF(N370="sníž. přenesená",J370,0)</f>
        <v>0</v>
      </c>
      <c r="BI370" s="227">
        <f>IF(N370="nulová",J370,0)</f>
        <v>0</v>
      </c>
      <c r="BJ370" s="18" t="s">
        <v>86</v>
      </c>
      <c r="BK370" s="227">
        <f>ROUND(I370*H370,2)</f>
        <v>0</v>
      </c>
      <c r="BL370" s="18" t="s">
        <v>616</v>
      </c>
      <c r="BM370" s="226" t="s">
        <v>690</v>
      </c>
    </row>
    <row r="371" s="2" customFormat="1" ht="16.5" customHeight="1">
      <c r="A371" s="39"/>
      <c r="B371" s="40"/>
      <c r="C371" s="215" t="s">
        <v>691</v>
      </c>
      <c r="D371" s="215" t="s">
        <v>135</v>
      </c>
      <c r="E371" s="216" t="s">
        <v>692</v>
      </c>
      <c r="F371" s="217" t="s">
        <v>693</v>
      </c>
      <c r="G371" s="218" t="s">
        <v>615</v>
      </c>
      <c r="H371" s="219">
        <v>1</v>
      </c>
      <c r="I371" s="220"/>
      <c r="J371" s="221">
        <f>ROUND(I371*H371,2)</f>
        <v>0</v>
      </c>
      <c r="K371" s="217" t="s">
        <v>139</v>
      </c>
      <c r="L371" s="45"/>
      <c r="M371" s="222" t="s">
        <v>1</v>
      </c>
      <c r="N371" s="223" t="s">
        <v>43</v>
      </c>
      <c r="O371" s="92"/>
      <c r="P371" s="224">
        <f>O371*H371</f>
        <v>0</v>
      </c>
      <c r="Q371" s="224">
        <v>0</v>
      </c>
      <c r="R371" s="224">
        <f>Q371*H371</f>
        <v>0</v>
      </c>
      <c r="S371" s="224">
        <v>0</v>
      </c>
      <c r="T371" s="225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26" t="s">
        <v>616</v>
      </c>
      <c r="AT371" s="226" t="s">
        <v>135</v>
      </c>
      <c r="AU371" s="226" t="s">
        <v>88</v>
      </c>
      <c r="AY371" s="18" t="s">
        <v>133</v>
      </c>
      <c r="BE371" s="227">
        <f>IF(N371="základní",J371,0)</f>
        <v>0</v>
      </c>
      <c r="BF371" s="227">
        <f>IF(N371="snížená",J371,0)</f>
        <v>0</v>
      </c>
      <c r="BG371" s="227">
        <f>IF(N371="zákl. přenesená",J371,0)</f>
        <v>0</v>
      </c>
      <c r="BH371" s="227">
        <f>IF(N371="sníž. přenesená",J371,0)</f>
        <v>0</v>
      </c>
      <c r="BI371" s="227">
        <f>IF(N371="nulová",J371,0)</f>
        <v>0</v>
      </c>
      <c r="BJ371" s="18" t="s">
        <v>86</v>
      </c>
      <c r="BK371" s="227">
        <f>ROUND(I371*H371,2)</f>
        <v>0</v>
      </c>
      <c r="BL371" s="18" t="s">
        <v>616</v>
      </c>
      <c r="BM371" s="226" t="s">
        <v>694</v>
      </c>
    </row>
    <row r="372" s="12" customFormat="1" ht="22.8" customHeight="1">
      <c r="A372" s="12"/>
      <c r="B372" s="199"/>
      <c r="C372" s="200"/>
      <c r="D372" s="201" t="s">
        <v>77</v>
      </c>
      <c r="E372" s="213" t="s">
        <v>695</v>
      </c>
      <c r="F372" s="213" t="s">
        <v>696</v>
      </c>
      <c r="G372" s="200"/>
      <c r="H372" s="200"/>
      <c r="I372" s="203"/>
      <c r="J372" s="214">
        <f>BK372</f>
        <v>0</v>
      </c>
      <c r="K372" s="200"/>
      <c r="L372" s="205"/>
      <c r="M372" s="206"/>
      <c r="N372" s="207"/>
      <c r="O372" s="207"/>
      <c r="P372" s="208">
        <f>P373</f>
        <v>0</v>
      </c>
      <c r="Q372" s="207"/>
      <c r="R372" s="208">
        <f>R373</f>
        <v>0</v>
      </c>
      <c r="S372" s="207"/>
      <c r="T372" s="209">
        <f>T373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10" t="s">
        <v>156</v>
      </c>
      <c r="AT372" s="211" t="s">
        <v>77</v>
      </c>
      <c r="AU372" s="211" t="s">
        <v>86</v>
      </c>
      <c r="AY372" s="210" t="s">
        <v>133</v>
      </c>
      <c r="BK372" s="212">
        <f>BK373</f>
        <v>0</v>
      </c>
    </row>
    <row r="373" s="2" customFormat="1" ht="16.5" customHeight="1">
      <c r="A373" s="39"/>
      <c r="B373" s="40"/>
      <c r="C373" s="215" t="s">
        <v>697</v>
      </c>
      <c r="D373" s="215" t="s">
        <v>135</v>
      </c>
      <c r="E373" s="216" t="s">
        <v>698</v>
      </c>
      <c r="F373" s="217" t="s">
        <v>699</v>
      </c>
      <c r="G373" s="218" t="s">
        <v>311</v>
      </c>
      <c r="H373" s="219">
        <v>3</v>
      </c>
      <c r="I373" s="220"/>
      <c r="J373" s="221">
        <f>ROUND(I373*H373,2)</f>
        <v>0</v>
      </c>
      <c r="K373" s="217" t="s">
        <v>1</v>
      </c>
      <c r="L373" s="45"/>
      <c r="M373" s="282" t="s">
        <v>1</v>
      </c>
      <c r="N373" s="283" t="s">
        <v>43</v>
      </c>
      <c r="O373" s="284"/>
      <c r="P373" s="285">
        <f>O373*H373</f>
        <v>0</v>
      </c>
      <c r="Q373" s="285">
        <v>0</v>
      </c>
      <c r="R373" s="285">
        <f>Q373*H373</f>
        <v>0</v>
      </c>
      <c r="S373" s="285">
        <v>0</v>
      </c>
      <c r="T373" s="286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26" t="s">
        <v>616</v>
      </c>
      <c r="AT373" s="226" t="s">
        <v>135</v>
      </c>
      <c r="AU373" s="226" t="s">
        <v>88</v>
      </c>
      <c r="AY373" s="18" t="s">
        <v>133</v>
      </c>
      <c r="BE373" s="227">
        <f>IF(N373="základní",J373,0)</f>
        <v>0</v>
      </c>
      <c r="BF373" s="227">
        <f>IF(N373="snížená",J373,0)</f>
        <v>0</v>
      </c>
      <c r="BG373" s="227">
        <f>IF(N373="zákl. přenesená",J373,0)</f>
        <v>0</v>
      </c>
      <c r="BH373" s="227">
        <f>IF(N373="sníž. přenesená",J373,0)</f>
        <v>0</v>
      </c>
      <c r="BI373" s="227">
        <f>IF(N373="nulová",J373,0)</f>
        <v>0</v>
      </c>
      <c r="BJ373" s="18" t="s">
        <v>86</v>
      </c>
      <c r="BK373" s="227">
        <f>ROUND(I373*H373,2)</f>
        <v>0</v>
      </c>
      <c r="BL373" s="18" t="s">
        <v>616</v>
      </c>
      <c r="BM373" s="226" t="s">
        <v>700</v>
      </c>
    </row>
    <row r="374" s="2" customFormat="1" ht="6.96" customHeight="1">
      <c r="A374" s="39"/>
      <c r="B374" s="67"/>
      <c r="C374" s="68"/>
      <c r="D374" s="68"/>
      <c r="E374" s="68"/>
      <c r="F374" s="68"/>
      <c r="G374" s="68"/>
      <c r="H374" s="68"/>
      <c r="I374" s="68"/>
      <c r="J374" s="68"/>
      <c r="K374" s="68"/>
      <c r="L374" s="45"/>
      <c r="M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</row>
  </sheetData>
  <sheetProtection sheet="1" autoFilter="0" formatColumns="0" formatRows="0" objects="1" scenarios="1" spinCount="100000" saltValue="ywHuzMCJm0QwFzXEeBSWvBA7apGPL6JmW5OimhEGv34jNJQLoucv0JnEJOBa7AP5oGvFmnBRrfnc9zJRGJD20Q==" hashValue="kg9se2MzDfCix14QP61t4KAWIYYfinHJO7kTpzijBu0063561vnTW5lmzgLNGjMe2JEZe0pJxPbzUssPX+0x9A==" algorithmName="SHA-512" password="CC35"/>
  <autoFilter ref="C136:K373"/>
  <mergeCells count="9">
    <mergeCell ref="E7:H7"/>
    <mergeCell ref="E9:H9"/>
    <mergeCell ref="E18:H18"/>
    <mergeCell ref="E27:H27"/>
    <mergeCell ref="E85:H85"/>
    <mergeCell ref="E87:H87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Gaming\Lenovo</dc:creator>
  <cp:lastModifiedBy>Gaming\Lenovo</cp:lastModifiedBy>
  <dcterms:created xsi:type="dcterms:W3CDTF">2025-12-02T07:23:06Z</dcterms:created>
  <dcterms:modified xsi:type="dcterms:W3CDTF">2025-12-02T07:23:09Z</dcterms:modified>
</cp:coreProperties>
</file>