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svoboda/2026/D3/"/>
    </mc:Choice>
  </mc:AlternateContent>
  <xr:revisionPtr revIDLastSave="0" documentId="13_ncr:1_{8F920467-D67E-BB4B-9A9A-85F37FFB8AEE}" xr6:coauthVersionLast="47" xr6:coauthVersionMax="47" xr10:uidLastSave="{00000000-0000-0000-0000-000000000000}"/>
  <bookViews>
    <workbookView xWindow="8240" yWindow="2540" windowWidth="36480" windowHeight="22440" xr2:uid="{CE08CADB-81C7-1142-BBF4-872522E62798}"/>
  </bookViews>
  <sheets>
    <sheet name="REKAPITULACE" sheetId="1" r:id="rId1"/>
    <sheet name="Pom - PU 111" sheetId="2" r:id="rId2"/>
    <sheet name="Pom - JU 117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G4" i="3" s="1"/>
  <c r="F4" i="3" s="1"/>
  <c r="E5" i="3"/>
  <c r="G5" i="3" s="1"/>
  <c r="F5" i="3" s="1"/>
  <c r="E6" i="3"/>
  <c r="G6" i="3" s="1"/>
  <c r="F6" i="3" s="1"/>
  <c r="E4" i="2"/>
  <c r="G4" i="2" s="1"/>
  <c r="F4" i="2" s="1"/>
  <c r="E5" i="2"/>
  <c r="G5" i="2" s="1"/>
  <c r="F5" i="2" s="1"/>
  <c r="E6" i="2"/>
  <c r="E7" i="2"/>
  <c r="G7" i="2" s="1"/>
  <c r="F7" i="2" s="1"/>
  <c r="E8" i="2"/>
  <c r="G8" i="2" s="1"/>
  <c r="F8" i="2" s="1"/>
  <c r="E9" i="2"/>
  <c r="G9" i="2"/>
  <c r="F9" i="2" s="1"/>
  <c r="E10" i="2"/>
  <c r="G10" i="2"/>
  <c r="F10" i="2" s="1"/>
  <c r="E11" i="2"/>
  <c r="G11" i="2" s="1"/>
  <c r="F11" i="2" s="1"/>
  <c r="E7" i="3" l="1"/>
  <c r="G7" i="3" s="1"/>
  <c r="F7" i="3" s="1"/>
  <c r="E12" i="2"/>
  <c r="G12" i="2" s="1"/>
  <c r="F12" i="2" s="1"/>
  <c r="G6" i="2"/>
  <c r="F6" i="2" s="1"/>
  <c r="H13" i="1"/>
  <c r="H14" i="1" l="1"/>
  <c r="H15" i="1" s="1"/>
  <c r="H16" i="1" s="1"/>
  <c r="H17" i="1" s="1"/>
</calcChain>
</file>

<file path=xl/sharedStrings.xml><?xml version="1.0" encoding="utf-8"?>
<sst xmlns="http://schemas.openxmlformats.org/spreadsheetml/2006/main" count="58" uniqueCount="38">
  <si>
    <t>V CELÉM DOKUMENTU VYPLŇUJTE POUZE ŽLUTÁ POLE!!!</t>
  </si>
  <si>
    <t>Zadavatel:</t>
  </si>
  <si>
    <t>Město Český Těšín</t>
  </si>
  <si>
    <t>Název veřejné zakázky:</t>
  </si>
  <si>
    <t>Účastník:</t>
  </si>
  <si>
    <t>Obchodní jméno:</t>
  </si>
  <si>
    <t>Sídlo:</t>
  </si>
  <si>
    <t>IČO: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</si>
  <si>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</si>
  <si>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 xml:space="preserve">Cena je maximální a zahrnuje veškeré náklady, které dodavatel vynaloží na dodávku, dopravu a proškolení pedagogických pracovníků dodávaného předmětu koupě. </t>
  </si>
  <si>
    <t>CENA CELKEM v Kč BEZ DPH ZA ZAKÁZKU</t>
  </si>
  <si>
    <t>DPH v Kč</t>
  </si>
  <si>
    <t>CENA CELKEM v Kč vč. DPH ZA ZAKÁZKU</t>
  </si>
  <si>
    <t>Moderní výukové metody na základních školách v Českém Těšíně – Dodávky III, 
3. část „Učební pomůcky"</t>
  </si>
  <si>
    <t>Učební pomůcky - Přírodovědná učebna 111</t>
  </si>
  <si>
    <t>Učební pomůcky - Jazyková učebna 117</t>
  </si>
  <si>
    <t>Vyplňte žlutá políčka</t>
  </si>
  <si>
    <t>ks</t>
  </si>
  <si>
    <r>
      <rPr>
        <b/>
        <u/>
        <sz val="8"/>
        <rFont val="Arial"/>
        <family val="2"/>
        <charset val="238"/>
      </rPr>
      <t xml:space="preserve">Badatelské sada - minimální požadavky:
</t>
    </r>
    <r>
      <rPr>
        <sz val="8"/>
        <rFont val="Arial"/>
        <family val="2"/>
        <charset val="238"/>
      </rPr>
      <t>Sada bezdrátových čidel pro realizaci fyziologických, biologických i environmentálních experimentů. Sada obsahuje: minimálně Bezdrátové senzory teploty, CO2, O2, krevního tlaku, EKG a bezdrátový senzor počasí s anemometrem a GPS. Součástí sady je minimálně  40 žákovských úloh, tištěná metodika úloh a licence software pro zpracování výsledků měření. Baleno v úložném boxu.</t>
    </r>
  </si>
  <si>
    <r>
      <t xml:space="preserve">Dalekohled pro ornitologii - minimální požadavky:
</t>
    </r>
    <r>
      <rPr>
        <sz val="8"/>
        <rFont val="Arial"/>
        <family val="2"/>
        <charset val="238"/>
      </rPr>
      <t>binokulární dalekohled
zvětšení min.8x, průměr objektivů 42mm 
Vodotěsný.
Optické plochy opatřené antireflexní vrstvou
Vysunovací otočné očnice s pogumovaným povrchem.
popruh, brašna</t>
    </r>
  </si>
  <si>
    <r>
      <rPr>
        <b/>
        <u/>
        <sz val="8"/>
        <rFont val="Arial"/>
        <family val="2"/>
        <charset val="238"/>
      </rPr>
      <t xml:space="preserve">Mikroskopy pro žáky - minimální požadavky: 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
školní mikroskop s možností přenášet obraz do počítače
Rozsah zvětšení: od 40× do 1280×
Optika: achromatické objektivy 4×/10×/40× a okuláry WF 10× a 16×
horní a spodní LED světla s možností regulace intenzity
Křížový stolek
USB okulár (640×480) pro připojení k počítači
Napájení pomocí AC adaptéru, možnost provozu na baterie
pevný plastový kufr pro uskladnění a přenášení vybavení</t>
    </r>
  </si>
  <si>
    <r>
      <t>Stolní vizualizér - bezdrátový - minimální požadavky:</t>
    </r>
    <r>
      <rPr>
        <sz val="8"/>
        <rFont val="Arial"/>
        <family val="2"/>
        <charset val="238"/>
      </rPr>
      <t xml:space="preserve">
rozlišení 2560x1920, snímková frekvence 60 fps, Zoom optický 10x, automatické ostření, Oblast záběru -  Formát A3 297 × 420 mm, Osvětlení LED, vestavěný mikrofon, HDMI, USB,WiFI, nastavitelné rameno</t>
    </r>
  </si>
  <si>
    <r>
      <rPr>
        <b/>
        <u/>
        <sz val="8"/>
        <rFont val="Arial"/>
        <family val="2"/>
        <charset val="238"/>
      </rPr>
      <t xml:space="preserve">3D skener - minimální požadavky:
</t>
    </r>
    <r>
      <rPr>
        <sz val="8"/>
        <rFont val="Arial"/>
        <family val="2"/>
        <charset val="238"/>
      </rPr>
      <t xml:space="preserve">3D skener se 3 skenovacími módy zarovnání (obrysy/otočný stolek/manuální). Přesnost jednotlivého snímku ≤ 0,1 mm, minimální rozměry snímaného objektu 30 × 30 × 30 mm, maximální rozměry snímaného objektu 700 × 700 × 700 mm (v ručním režimu) / 200 × 200 × 200 mm (při využití točny). Rozsah jednotlivého snímku 200 × 150 mm, rychlost snímání &lt; 8s, vzdálenost bodů 0,17 – 0,2 mm. Podpora barevných textur, formát exportovaných souboru OBJ, STL, ASC, PLY. Rozlišení snímací kamery alespoň 1,3 MPx, bílé světlo jako zdroj strukturálního osvitu včetně software pro přípravu, 3D skenování a postprocesing 3D objektů kompatibilní s HW 3D skenerem.              
</t>
    </r>
  </si>
  <si>
    <r>
      <t xml:space="preserve">Set - 3D tiskárna s krytem a vytvrzovací stanicí - minimální požadavky:
</t>
    </r>
    <r>
      <rPr>
        <sz val="8"/>
        <rFont val="Arial"/>
        <family val="2"/>
        <charset val="238"/>
      </rPr>
      <t xml:space="preserve">3D tiskárna resinová SLA - 
Monochromatické osvitové LCD  min 5.96'', 2560×1620p - životnost LCD min. 20 000 hodin
Rozměry pro tisk min. 127×80×150 mm
Doba osvitu jedné vrstvy max. 3s
Podporovaná výška vrstvy 0,025-0,1 mm
Motorizovaná sklopná vanička
Rychloupínací platforma 
ventilátor s uhlíkovým filtrem
Konektivita: USB, Wi-Fi, LAN
</t>
    </r>
    <r>
      <rPr>
        <b/>
        <u/>
        <sz val="8"/>
        <rFont val="Arial"/>
        <family val="2"/>
        <charset val="238"/>
      </rPr>
      <t xml:space="preserve">3D tiskárna - vytvrzovací stanice
</t>
    </r>
    <r>
      <rPr>
        <sz val="8"/>
        <rFont val="Arial"/>
        <family val="2"/>
        <charset val="238"/>
      </rPr>
      <t>Mycí a vytvrzovací stanice pro dodanou SLA 3D tiskárnu
funkce min. mytí - odtranění nevytvrzeného resinu z hotového modelu, Sušení modelu po omytí, Vytvrzení modelu UV světlem, předehřev resinu před tiskem</t>
    </r>
  </si>
  <si>
    <r>
      <rPr>
        <b/>
        <u/>
        <sz val="8"/>
        <rFont val="Arial"/>
        <family val="2"/>
        <charset val="238"/>
      </rPr>
      <t>Nabíjecí mobilní vozík pro dodané VR brýle - minimální požadavky:</t>
    </r>
    <r>
      <rPr>
        <b/>
        <u/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mobilní zařízení  o rozměrech š.1240 x h.765 x v.1350 pro uložení min. 31 ks brýlí. Základna z kovového uzavřeného profilu o min roz. 30x30 mm, opatřeno komaxit barvou. Zařízení musí být mobilní na kolečkách s celkovou nosností minimální 300kg. Rámová konstrukce z hliníkového profilu, rohy zaoblené o min. poloměru 40 mm. Regulace teploty pro Odvětrávání s možností nastavení. Brýle budou uloženy v jednotlivých šuplících s vložkou pro uložení. Nabíjecí USB-C min. 5V 2,4A na port. Všechno bude uzamykatelné jednotným klíčem. V horní části termostat a vypínač celé skříně. Horní deska bude z kompaktní desky o síle 12mm.</t>
    </r>
  </si>
  <si>
    <r>
      <rPr>
        <b/>
        <u/>
        <sz val="8"/>
        <rFont val="Arial"/>
        <family val="2"/>
        <charset val="238"/>
      </rPr>
      <t xml:space="preserve">Brýle pro virtuální realitu - minimální požadavky:
</t>
    </r>
    <r>
      <rPr>
        <sz val="8"/>
        <rFont val="Arial"/>
        <family val="2"/>
        <charset val="238"/>
      </rPr>
      <t xml:space="preserve">Standalone (bezpočítačové) brýle pro virtuální realitu.Zabudované reproduktory a mikrofon. Zorné pole minimálně 90°. Celkové rozlišení displeje brýlí min. 3664 × 1920 pixelů. Obnovovací frekvence min. 120 Hz. Možnost pohybu ve 3D prostoru, WiFi, 1 USB-C konektor, hardwarová možnost úpravy vzdáleností čoček od sebe. Velikost RAM min. 8 GB, velikost uložiště min. 128 GB. Dva ovladače součástí balení. Brýle i ovladače budou viditelně označeny čísly, aby nedošlo k záměně mezi jednotlivými headsety.                                                                                                                                  
</t>
    </r>
  </si>
  <si>
    <t>Produkt/PN</t>
  </si>
  <si>
    <t>Cena s DPH</t>
  </si>
  <si>
    <t>DPH 21%</t>
  </si>
  <si>
    <t>Cena bez DPH</t>
  </si>
  <si>
    <t>Cena/ks</t>
  </si>
  <si>
    <t>Mn.</t>
  </si>
  <si>
    <t>Jedn.</t>
  </si>
  <si>
    <t>Název</t>
  </si>
  <si>
    <t xml:space="preserve">Pomůcky - ZŠ Pod Zvonek - přírodovědná učebna 111 </t>
  </si>
  <si>
    <r>
      <rPr>
        <b/>
        <u/>
        <sz val="8"/>
        <rFont val="Arial"/>
        <family val="2"/>
        <charset val="238"/>
      </rPr>
      <t xml:space="preserve">Nabíjecí mobilní vozík pro dodané VR brýle - minimální požadavky:
</t>
    </r>
    <r>
      <rPr>
        <sz val="8"/>
        <rFont val="Arial"/>
        <family val="2"/>
        <charset val="238"/>
      </rPr>
      <t>mobilní zařízení  o rozměrech š.1240 x h.765 x v.1350 pro uložení min. 25 ks brýlí. Základna z kovového uzavřeného profilu o min roz. 30x30 mm, opatřeno komaxit barvou. Zařízení musí být mobilní na kolečkách s celkovou nosností minimální 300kg. Rámová konstrukce z hliníkového profilu, rohy zaoblené o min. poloměru 40 mm. Regulace teploty pro Odvětrávání s možností nastavení. Brýle budou uloženy v jednotlivých šuplících s vložkou pro uložení. Nabíjecí USB-C min. 5V 2,4A na port. Všechno bude uzamykatelné jednotným klíčem. V horní části termostat a vypínač celé skříně. Horní deska bude z kompaktní desky o síle 12mm.</t>
    </r>
    <r>
      <rPr>
        <b/>
        <u/>
        <sz val="8"/>
        <color rgb="FFFF0000"/>
        <rFont val="Arial"/>
        <family val="2"/>
        <charset val="238"/>
      </rPr>
      <t xml:space="preserve">
</t>
    </r>
  </si>
  <si>
    <r>
      <t>3D virtuální SW k VR brýlím - minimální požadavky:</t>
    </r>
    <r>
      <rPr>
        <sz val="8"/>
        <color theme="1"/>
        <rFont val="Arial"/>
        <family val="2"/>
        <charset val="238"/>
      </rPr>
      <t xml:space="preserve">
Výukový software pro přírodní vědy
software s výukovým obsahem pro interaktivní učebny přírodních věd v českém jazyce založený na moderních zobrazovacích metodách, jako jsou 3D modely, hluboké zoomy (mikroskopické zoomy), animace, videa a rozšířená realita. Obsah zahrnuje minimálně tyto knihovny pokrývající tematicky učivo : min. biologie,  chemie, fyzika, geometrie, geologie. Obsahuje min. 1500 3D modelů. Licence pro celou školu. Kompatibilita s brýlemi pro virtuální realitu a webovým prohlížečem. Licence min. na 60 měsíců.</t>
    </r>
    <r>
      <rPr>
        <b/>
        <u/>
        <sz val="8"/>
        <color theme="1"/>
        <rFont val="Arial"/>
        <family val="2"/>
        <charset val="238"/>
      </rPr>
      <t xml:space="preserve">
</t>
    </r>
  </si>
  <si>
    <t>Pomůcky - ZŠ Pod Zvonek - Jazyková učebna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</si>
</sst>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4" x14ac:knownFonts="1">
    <font>
      <sz val="10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0"/>
      <name val="Arial"/>
      <family val="2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11"/>
      <color rgb="FFFFFF00"/>
      <name val="Calibri"/>
      <family val="2"/>
      <charset val="238"/>
      <scheme val="minor"/>
    </font>
    <font>
      <sz val="8"/>
      <name val="Arial"/>
      <family val="2"/>
      <charset val="238"/>
    </font>
    <font>
      <b/>
      <u/>
      <sz val="8"/>
      <name val="Arial"/>
      <family val="2"/>
      <charset val="238"/>
    </font>
    <font>
      <b/>
      <sz val="8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9"/>
      <name val="Arial"/>
      <family val="2"/>
      <charset val="238"/>
    </font>
    <font>
      <b/>
      <u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8" fillId="0" borderId="0" applyFill="0" applyBorder="0" applyAlignment="0" applyProtection="0"/>
    <xf numFmtId="0" fontId="12" fillId="0" borderId="0"/>
  </cellStyleXfs>
  <cellXfs count="6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1" fillId="3" borderId="0" xfId="1" applyFont="1" applyFill="1"/>
    <xf numFmtId="4" fontId="13" fillId="4" borderId="12" xfId="3" applyNumberFormat="1" applyFont="1" applyFill="1" applyBorder="1" applyAlignment="1">
      <alignment horizontal="left" vertical="center" wrapText="1" indent="1"/>
    </xf>
    <xf numFmtId="4" fontId="14" fillId="4" borderId="12" xfId="3" applyNumberFormat="1" applyFont="1" applyFill="1" applyBorder="1" applyAlignment="1">
      <alignment horizontal="left" vertical="center" wrapText="1" indent="1"/>
    </xf>
    <xf numFmtId="4" fontId="14" fillId="4" borderId="12" xfId="3" applyNumberFormat="1" applyFont="1" applyFill="1" applyBorder="1" applyAlignment="1">
      <alignment horizontal="left" vertical="center" wrapText="1"/>
    </xf>
    <xf numFmtId="3" fontId="14" fillId="4" borderId="12" xfId="3" applyNumberFormat="1" applyFont="1" applyFill="1" applyBorder="1" applyAlignment="1">
      <alignment horizontal="center" vertical="center" wrapText="1"/>
    </xf>
    <xf numFmtId="3" fontId="14" fillId="4" borderId="13" xfId="3" applyNumberFormat="1" applyFont="1" applyFill="1" applyBorder="1" applyAlignment="1">
      <alignment vertical="center" wrapText="1"/>
    </xf>
    <xf numFmtId="4" fontId="13" fillId="0" borderId="15" xfId="3" applyNumberFormat="1" applyFont="1" applyBorder="1" applyAlignment="1">
      <alignment horizontal="left" vertical="center" wrapText="1"/>
    </xf>
    <xf numFmtId="4" fontId="14" fillId="0" borderId="16" xfId="3" applyNumberFormat="1" applyFont="1" applyBorder="1" applyAlignment="1">
      <alignment horizontal="left" vertical="center" wrapText="1"/>
    </xf>
    <xf numFmtId="3" fontId="16" fillId="0" borderId="16" xfId="3" applyNumberFormat="1" applyFont="1" applyBorder="1" applyAlignment="1">
      <alignment horizontal="center" vertical="center" wrapText="1"/>
    </xf>
    <xf numFmtId="3" fontId="14" fillId="0" borderId="17" xfId="3" applyNumberFormat="1" applyFont="1" applyBorder="1" applyAlignment="1">
      <alignment horizontal="center" vertical="center" wrapText="1"/>
    </xf>
    <xf numFmtId="0" fontId="16" fillId="0" borderId="16" xfId="3" applyFont="1" applyBorder="1" applyAlignment="1">
      <alignment vertical="center" wrapText="1"/>
    </xf>
    <xf numFmtId="0" fontId="17" fillId="0" borderId="16" xfId="3" applyFont="1" applyBorder="1" applyAlignment="1">
      <alignment vertical="center" wrapText="1"/>
    </xf>
    <xf numFmtId="0" fontId="19" fillId="0" borderId="16" xfId="3" applyFont="1" applyBorder="1" applyAlignment="1">
      <alignment vertical="center" wrapText="1"/>
    </xf>
    <xf numFmtId="3" fontId="14" fillId="0" borderId="16" xfId="3" applyNumberFormat="1" applyFont="1" applyBorder="1" applyAlignment="1">
      <alignment horizontal="center" vertical="center" wrapText="1"/>
    </xf>
    <xf numFmtId="0" fontId="16" fillId="0" borderId="16" xfId="3" applyFont="1" applyBorder="1" applyAlignment="1">
      <alignment vertical="top" wrapText="1"/>
    </xf>
    <xf numFmtId="3" fontId="13" fillId="4" borderId="20" xfId="3" applyNumberFormat="1" applyFont="1" applyFill="1" applyBorder="1" applyAlignment="1">
      <alignment horizontal="center" vertical="center" wrapText="1"/>
    </xf>
    <xf numFmtId="3" fontId="13" fillId="4" borderId="21" xfId="3" applyNumberFormat="1" applyFont="1" applyFill="1" applyBorder="1" applyAlignment="1">
      <alignment horizontal="center" vertical="center" wrapText="1"/>
    </xf>
    <xf numFmtId="3" fontId="13" fillId="4" borderId="22" xfId="3" applyNumberFormat="1" applyFont="1" applyFill="1" applyBorder="1" applyAlignment="1">
      <alignment horizontal="center" vertical="center" wrapText="1"/>
    </xf>
    <xf numFmtId="3" fontId="13" fillId="4" borderId="23" xfId="3" applyNumberFormat="1" applyFont="1" applyFill="1" applyBorder="1" applyAlignment="1">
      <alignment vertical="center" wrapText="1"/>
    </xf>
    <xf numFmtId="0" fontId="1" fillId="5" borderId="0" xfId="1" applyFill="1"/>
    <xf numFmtId="4" fontId="13" fillId="0" borderId="16" xfId="3" applyNumberFormat="1" applyFont="1" applyBorder="1" applyAlignment="1">
      <alignment horizontal="left" vertical="center" wrapText="1"/>
    </xf>
    <xf numFmtId="0" fontId="22" fillId="0" borderId="16" xfId="3" applyFont="1" applyBorder="1" applyAlignment="1">
      <alignment vertical="center" wrapText="1"/>
    </xf>
    <xf numFmtId="44" fontId="9" fillId="2" borderId="8" xfId="2" applyFont="1" applyFill="1" applyBorder="1" applyAlignment="1" applyProtection="1">
      <alignment horizontal="right"/>
    </xf>
    <xf numFmtId="44" fontId="10" fillId="2" borderId="8" xfId="2" applyFont="1" applyFill="1" applyBorder="1" applyAlignment="1" applyProtection="1">
      <alignment horizontal="right"/>
    </xf>
    <xf numFmtId="0" fontId="4" fillId="3" borderId="1" xfId="1" applyFont="1" applyFill="1" applyBorder="1" applyAlignment="1" applyProtection="1">
      <alignment horizontal="center" vertical="center"/>
      <protection locked="0"/>
    </xf>
    <xf numFmtId="0" fontId="4" fillId="3" borderId="2" xfId="1" applyFont="1" applyFill="1" applyBorder="1" applyAlignment="1" applyProtection="1">
      <alignment horizontal="center" vertical="center"/>
      <protection locked="0"/>
    </xf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4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4" fillId="3" borderId="6" xfId="1" applyFont="1" applyFill="1" applyBorder="1" applyAlignment="1" applyProtection="1">
      <alignment horizontal="center" vertical="center"/>
      <protection locked="0"/>
    </xf>
    <xf numFmtId="49" fontId="4" fillId="3" borderId="7" xfId="1" applyNumberFormat="1" applyFont="1" applyFill="1" applyBorder="1" applyAlignment="1" applyProtection="1">
      <alignment horizontal="center" vertical="center"/>
      <protection locked="0"/>
    </xf>
    <xf numFmtId="49" fontId="4" fillId="3" borderId="8" xfId="1" applyNumberFormat="1" applyFont="1" applyFill="1" applyBorder="1" applyAlignment="1" applyProtection="1">
      <alignment horizontal="center" vertical="center"/>
      <protection locked="0"/>
    </xf>
    <xf numFmtId="49" fontId="4" fillId="3" borderId="9" xfId="1" applyNumberFormat="1" applyFont="1" applyFill="1" applyBorder="1" applyAlignment="1" applyProtection="1">
      <alignment horizontal="center" vertical="center"/>
      <protection locked="0"/>
    </xf>
    <xf numFmtId="0" fontId="21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</xf>
    <xf numFmtId="0" fontId="2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4" fillId="2" borderId="0" xfId="1" applyFont="1" applyFill="1" applyAlignment="1" applyProtection="1">
      <alignment horizontal="center" vertical="center"/>
    </xf>
    <xf numFmtId="0" fontId="4" fillId="2" borderId="0" xfId="1" applyFont="1" applyFill="1" applyAlignment="1" applyProtection="1">
      <alignment vertical="center"/>
    </xf>
    <xf numFmtId="0" fontId="5" fillId="2" borderId="0" xfId="1" applyFont="1" applyFill="1" applyAlignment="1" applyProtection="1">
      <alignment vertical="center"/>
    </xf>
    <xf numFmtId="0" fontId="5" fillId="2" borderId="0" xfId="1" applyFont="1" applyFill="1" applyAlignment="1" applyProtection="1">
      <alignment horizontal="left" vertical="center" wrapText="1"/>
    </xf>
    <xf numFmtId="0" fontId="4" fillId="2" borderId="0" xfId="1" applyFont="1" applyFill="1" applyAlignment="1" applyProtection="1">
      <alignment horizontal="left" vertical="center" wrapText="1"/>
    </xf>
    <xf numFmtId="0" fontId="4" fillId="2" borderId="0" xfId="1" applyFont="1" applyFill="1" applyAlignment="1" applyProtection="1">
      <alignment horizontal="right" vertical="center"/>
    </xf>
    <xf numFmtId="0" fontId="4" fillId="2" borderId="10" xfId="1" applyFont="1" applyFill="1" applyBorder="1" applyAlignment="1" applyProtection="1">
      <alignment vertical="center"/>
    </xf>
    <xf numFmtId="0" fontId="4" fillId="2" borderId="10" xfId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left" vertical="center" wrapText="1"/>
    </xf>
    <xf numFmtId="0" fontId="6" fillId="2" borderId="0" xfId="1" applyFont="1" applyFill="1" applyProtection="1"/>
    <xf numFmtId="0" fontId="7" fillId="2" borderId="10" xfId="1" applyFont="1" applyFill="1" applyBorder="1" applyAlignment="1" applyProtection="1">
      <alignment horizontal="left" vertical="top" wrapText="1"/>
    </xf>
    <xf numFmtId="0" fontId="6" fillId="2" borderId="8" xfId="1" applyFont="1" applyFill="1" applyBorder="1" applyAlignment="1" applyProtection="1">
      <alignment horizontal="left"/>
    </xf>
    <xf numFmtId="0" fontId="7" fillId="2" borderId="8" xfId="1" applyFont="1" applyFill="1" applyBorder="1" applyProtection="1"/>
    <xf numFmtId="0" fontId="6" fillId="2" borderId="8" xfId="1" applyFont="1" applyFill="1" applyBorder="1" applyProtection="1"/>
    <xf numFmtId="4" fontId="16" fillId="3" borderId="16" xfId="3" applyNumberFormat="1" applyFont="1" applyFill="1" applyBorder="1" applyAlignment="1" applyProtection="1">
      <alignment horizontal="left" vertical="center" wrapText="1"/>
      <protection locked="0"/>
    </xf>
    <xf numFmtId="0" fontId="20" fillId="3" borderId="19" xfId="1" applyFont="1" applyFill="1" applyBorder="1" applyProtection="1">
      <protection locked="0"/>
    </xf>
    <xf numFmtId="0" fontId="15" fillId="3" borderId="18" xfId="1" applyFont="1" applyFill="1" applyBorder="1" applyProtection="1">
      <protection locked="0"/>
    </xf>
    <xf numFmtId="0" fontId="15" fillId="3" borderId="14" xfId="1" applyFont="1" applyFill="1" applyBorder="1" applyProtection="1">
      <protection locked="0"/>
    </xf>
    <xf numFmtId="0" fontId="1" fillId="3" borderId="19" xfId="1" applyFill="1" applyBorder="1" applyProtection="1">
      <protection locked="0"/>
    </xf>
    <xf numFmtId="0" fontId="1" fillId="3" borderId="18" xfId="1" applyFill="1" applyBorder="1" applyProtection="1">
      <protection locked="0"/>
    </xf>
    <xf numFmtId="0" fontId="1" fillId="3" borderId="24" xfId="1" applyFill="1" applyBorder="1" applyProtection="1">
      <protection locked="0"/>
    </xf>
  </cellXfs>
  <cellStyles count="4">
    <cellStyle name="Měna 2" xfId="2" xr:uid="{B1AB5846-49BD-3A4A-A7A4-E3333FDF4E5E}"/>
    <cellStyle name="Normální" xfId="0" builtinId="0"/>
    <cellStyle name="normální 2" xfId="3" xr:uid="{44451D08-B385-8749-B66E-54584D8B716A}"/>
    <cellStyle name="Normální 3" xfId="1" xr:uid="{93F08695-234A-BD48-9363-FD8CE98275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DB340-90B4-E345-B3E4-6E056CB0CAF8}">
  <dimension ref="A1:J17"/>
  <sheetViews>
    <sheetView tabSelected="1" zoomScale="125" workbookViewId="0">
      <selection activeCell="C7" sqref="C7:J7"/>
    </sheetView>
  </sheetViews>
  <sheetFormatPr baseColWidth="10" defaultRowHeight="14" x14ac:dyDescent="0.2"/>
  <cols>
    <col min="1" max="1" width="3.796875" style="40" customWidth="1"/>
    <col min="2" max="2" width="31" style="40" customWidth="1"/>
    <col min="3" max="6" width="11" style="40"/>
    <col min="7" max="7" width="16.3984375" style="40" customWidth="1"/>
    <col min="8" max="16384" width="11" style="40"/>
  </cols>
  <sheetData>
    <row r="1" spans="1:10" ht="19" x14ac:dyDescent="0.2">
      <c r="A1" s="37"/>
      <c r="B1" s="38"/>
      <c r="C1" s="37"/>
      <c r="D1" s="39" t="s">
        <v>0</v>
      </c>
      <c r="E1" s="38"/>
      <c r="F1" s="38"/>
      <c r="G1" s="38"/>
      <c r="H1" s="38"/>
      <c r="I1" s="38"/>
      <c r="J1" s="38"/>
    </row>
    <row r="2" spans="1:10" ht="16" x14ac:dyDescent="0.2">
      <c r="A2" s="41"/>
      <c r="B2" s="42"/>
      <c r="C2" s="41"/>
      <c r="D2" s="41"/>
      <c r="E2" s="42"/>
      <c r="F2" s="42"/>
      <c r="G2" s="42"/>
      <c r="H2" s="42"/>
      <c r="I2" s="42"/>
      <c r="J2" s="42"/>
    </row>
    <row r="3" spans="1:10" ht="16" x14ac:dyDescent="0.2">
      <c r="A3" s="41"/>
      <c r="B3" s="43" t="s">
        <v>1</v>
      </c>
      <c r="C3" s="42" t="s">
        <v>2</v>
      </c>
      <c r="D3" s="41"/>
      <c r="E3" s="42"/>
      <c r="F3" s="42"/>
      <c r="G3" s="42"/>
      <c r="H3" s="42"/>
      <c r="I3" s="42"/>
      <c r="J3" s="42"/>
    </row>
    <row r="4" spans="1:10" ht="16" x14ac:dyDescent="0.2">
      <c r="A4" s="41"/>
      <c r="B4" s="43" t="s">
        <v>3</v>
      </c>
      <c r="C4" s="44" t="s">
        <v>13</v>
      </c>
      <c r="D4" s="45"/>
      <c r="E4" s="45"/>
      <c r="F4" s="45"/>
      <c r="G4" s="45"/>
      <c r="H4" s="45"/>
      <c r="I4" s="45"/>
      <c r="J4" s="45"/>
    </row>
    <row r="5" spans="1:10" ht="16" x14ac:dyDescent="0.2">
      <c r="A5" s="41"/>
      <c r="B5" s="43"/>
      <c r="C5" s="45"/>
      <c r="D5" s="45"/>
      <c r="E5" s="45"/>
      <c r="F5" s="45"/>
      <c r="G5" s="45"/>
      <c r="H5" s="45"/>
      <c r="I5" s="45"/>
      <c r="J5" s="45"/>
    </row>
    <row r="6" spans="1:10" ht="16" x14ac:dyDescent="0.2">
      <c r="A6" s="41"/>
      <c r="B6" s="43" t="s">
        <v>4</v>
      </c>
      <c r="C6" s="41"/>
      <c r="D6" s="41"/>
      <c r="E6" s="42"/>
      <c r="F6" s="42"/>
      <c r="G6" s="42"/>
      <c r="H6" s="42"/>
      <c r="I6" s="42"/>
      <c r="J6" s="42"/>
    </row>
    <row r="7" spans="1:10" ht="16" x14ac:dyDescent="0.2">
      <c r="A7" s="41"/>
      <c r="B7" s="46" t="s">
        <v>5</v>
      </c>
      <c r="C7" s="27"/>
      <c r="D7" s="28"/>
      <c r="E7" s="28"/>
      <c r="F7" s="28"/>
      <c r="G7" s="28"/>
      <c r="H7" s="28"/>
      <c r="I7" s="28"/>
      <c r="J7" s="29"/>
    </row>
    <row r="8" spans="1:10" ht="16" x14ac:dyDescent="0.2">
      <c r="A8" s="41"/>
      <c r="B8" s="46" t="s">
        <v>6</v>
      </c>
      <c r="C8" s="30"/>
      <c r="D8" s="31"/>
      <c r="E8" s="31"/>
      <c r="F8" s="31"/>
      <c r="G8" s="31"/>
      <c r="H8" s="31"/>
      <c r="I8" s="31"/>
      <c r="J8" s="32"/>
    </row>
    <row r="9" spans="1:10" ht="16" x14ac:dyDescent="0.2">
      <c r="A9" s="41"/>
      <c r="B9" s="46" t="s">
        <v>7</v>
      </c>
      <c r="C9" s="33"/>
      <c r="D9" s="34"/>
      <c r="E9" s="34"/>
      <c r="F9" s="34"/>
      <c r="G9" s="34"/>
      <c r="H9" s="34"/>
      <c r="I9" s="34"/>
      <c r="J9" s="35"/>
    </row>
    <row r="10" spans="1:10" ht="17" thickBot="1" x14ac:dyDescent="0.25">
      <c r="A10" s="41"/>
      <c r="B10" s="47"/>
      <c r="C10" s="48"/>
      <c r="D10" s="48"/>
      <c r="E10" s="47"/>
      <c r="F10" s="47"/>
      <c r="G10" s="47"/>
      <c r="H10" s="47"/>
      <c r="I10" s="47"/>
      <c r="J10" s="47"/>
    </row>
    <row r="11" spans="1:10" ht="101" customHeight="1" thickTop="1" thickBot="1" x14ac:dyDescent="0.25">
      <c r="A11" s="41"/>
      <c r="B11" s="49" t="s">
        <v>8</v>
      </c>
      <c r="C11" s="49"/>
      <c r="D11" s="49"/>
      <c r="E11" s="49"/>
      <c r="F11" s="49"/>
      <c r="G11" s="49"/>
      <c r="H11" s="49"/>
      <c r="I11" s="49"/>
      <c r="J11" s="49"/>
    </row>
    <row r="12" spans="1:10" ht="36" customHeight="1" thickTop="1" thickBot="1" x14ac:dyDescent="0.25">
      <c r="A12" s="50"/>
      <c r="B12" s="51" t="s">
        <v>9</v>
      </c>
      <c r="C12" s="51"/>
      <c r="D12" s="51"/>
      <c r="E12" s="51"/>
      <c r="F12" s="51"/>
      <c r="G12" s="51"/>
      <c r="H12" s="51"/>
      <c r="I12" s="51"/>
      <c r="J12" s="51"/>
    </row>
    <row r="13" spans="1:10" ht="36" customHeight="1" thickTop="1" x14ac:dyDescent="0.25">
      <c r="A13" s="50"/>
      <c r="B13" s="52" t="s">
        <v>14</v>
      </c>
      <c r="C13" s="52"/>
      <c r="D13" s="52"/>
      <c r="E13" s="52"/>
      <c r="F13" s="52"/>
      <c r="G13" s="52"/>
      <c r="H13" s="25">
        <f>'Pom - PU 111'!E12</f>
        <v>0</v>
      </c>
      <c r="I13" s="25"/>
      <c r="J13" s="25"/>
    </row>
    <row r="14" spans="1:10" ht="36" customHeight="1" x14ac:dyDescent="0.25">
      <c r="A14" s="50"/>
      <c r="B14" s="52" t="s">
        <v>15</v>
      </c>
      <c r="C14" s="52"/>
      <c r="D14" s="52"/>
      <c r="E14" s="52"/>
      <c r="F14" s="52"/>
      <c r="G14" s="52"/>
      <c r="H14" s="25">
        <f>'Pom - JU 117'!E7</f>
        <v>0</v>
      </c>
      <c r="I14" s="25"/>
      <c r="J14" s="25"/>
    </row>
    <row r="15" spans="1:10" ht="36" customHeight="1" x14ac:dyDescent="0.25">
      <c r="A15" s="50"/>
      <c r="B15" s="53" t="s">
        <v>10</v>
      </c>
      <c r="C15" s="53"/>
      <c r="D15" s="53"/>
      <c r="E15" s="53"/>
      <c r="F15" s="53"/>
      <c r="G15" s="53"/>
      <c r="H15" s="26">
        <f>SUM(H13:J14)</f>
        <v>0</v>
      </c>
      <c r="I15" s="26"/>
      <c r="J15" s="26"/>
    </row>
    <row r="16" spans="1:10" ht="36" customHeight="1" x14ac:dyDescent="0.25">
      <c r="A16" s="50"/>
      <c r="B16" s="54" t="s">
        <v>11</v>
      </c>
      <c r="C16" s="54"/>
      <c r="D16" s="54"/>
      <c r="E16" s="54"/>
      <c r="F16" s="54"/>
      <c r="G16" s="54"/>
      <c r="H16" s="25">
        <f>H15*0.21</f>
        <v>0</v>
      </c>
      <c r="I16" s="25"/>
      <c r="J16" s="25"/>
    </row>
    <row r="17" spans="1:10" ht="36" customHeight="1" x14ac:dyDescent="0.25">
      <c r="A17" s="50"/>
      <c r="B17" s="54" t="s">
        <v>12</v>
      </c>
      <c r="C17" s="54"/>
      <c r="D17" s="54"/>
      <c r="E17" s="54"/>
      <c r="F17" s="54"/>
      <c r="G17" s="54"/>
      <c r="H17" s="25">
        <f>SUM(H15:J16)</f>
        <v>0</v>
      </c>
      <c r="I17" s="25"/>
      <c r="J17" s="25"/>
    </row>
  </sheetData>
  <sheetProtection algorithmName="SHA-512" hashValue="G+Ko2h2Ttc/Qmf81zgGM9I2oqN7PgkOvmy3OknJF2ZSFo2wCFqCkfvX3ob8zCcV2OeDFJyxlEEV+jFacth/6UA==" saltValue="/tniZisYgjJjLuly+T9HFQ==" spinCount="100000" sheet="1" formatColumns="0" formatRows="0"/>
  <mergeCells count="13">
    <mergeCell ref="B12:J12"/>
    <mergeCell ref="C4:J5"/>
    <mergeCell ref="C7:J7"/>
    <mergeCell ref="C8:J8"/>
    <mergeCell ref="C9:J9"/>
    <mergeCell ref="B11:J11"/>
    <mergeCell ref="H17:J17"/>
    <mergeCell ref="B13:G13"/>
    <mergeCell ref="H13:J13"/>
    <mergeCell ref="B14:G14"/>
    <mergeCell ref="H14:J14"/>
    <mergeCell ref="H15:J15"/>
    <mergeCell ref="H16:J1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5E9E8-D7F0-754C-A1DC-A09E80E98F08}">
  <dimension ref="A1:H14"/>
  <sheetViews>
    <sheetView zoomScaleNormal="100" workbookViewId="0">
      <selection activeCell="A17" sqref="A16:A17"/>
    </sheetView>
  </sheetViews>
  <sheetFormatPr baseColWidth="10" defaultColWidth="10.59765625" defaultRowHeight="15" x14ac:dyDescent="0.2"/>
  <cols>
    <col min="1" max="1" width="131" style="1" customWidth="1"/>
    <col min="2" max="2" width="6" style="2" customWidth="1"/>
    <col min="3" max="3" width="5.3984375" style="2" customWidth="1"/>
    <col min="4" max="4" width="12.59765625" style="2" customWidth="1"/>
    <col min="5" max="5" width="13" style="2" customWidth="1"/>
    <col min="6" max="6" width="11.796875" style="2" customWidth="1"/>
    <col min="7" max="7" width="14.19921875" style="2" customWidth="1"/>
    <col min="8" max="8" width="24.59765625" style="1" customWidth="1"/>
    <col min="9" max="16384" width="10.59765625" style="1"/>
  </cols>
  <sheetData>
    <row r="1" spans="1:8" ht="27" customHeight="1" x14ac:dyDescent="0.2">
      <c r="A1" s="36" t="s">
        <v>34</v>
      </c>
      <c r="B1" s="36"/>
      <c r="C1" s="36"/>
      <c r="D1" s="36"/>
      <c r="E1" s="36"/>
      <c r="F1" s="36"/>
      <c r="G1" s="36"/>
      <c r="H1" s="22"/>
    </row>
    <row r="2" spans="1:8" ht="24.75" customHeight="1" thickBot="1" x14ac:dyDescent="0.25">
      <c r="A2" s="36"/>
      <c r="B2" s="36"/>
      <c r="C2" s="36"/>
      <c r="D2" s="36"/>
      <c r="E2" s="36"/>
      <c r="F2" s="36"/>
      <c r="G2" s="36"/>
      <c r="H2" s="22"/>
    </row>
    <row r="3" spans="1:8" ht="41.5" customHeight="1" thickBot="1" x14ac:dyDescent="0.25">
      <c r="A3" s="21" t="s">
        <v>33</v>
      </c>
      <c r="B3" s="20" t="s">
        <v>32</v>
      </c>
      <c r="C3" s="19" t="s">
        <v>31</v>
      </c>
      <c r="D3" s="19" t="s">
        <v>30</v>
      </c>
      <c r="E3" s="19" t="s">
        <v>29</v>
      </c>
      <c r="F3" s="19" t="s">
        <v>28</v>
      </c>
      <c r="G3" s="19" t="s">
        <v>27</v>
      </c>
      <c r="H3" s="18" t="s">
        <v>26</v>
      </c>
    </row>
    <row r="4" spans="1:8" ht="59.25" customHeight="1" x14ac:dyDescent="0.2">
      <c r="A4" s="17" t="s">
        <v>25</v>
      </c>
      <c r="B4" s="16" t="s">
        <v>17</v>
      </c>
      <c r="C4" s="11">
        <v>31</v>
      </c>
      <c r="D4" s="55">
        <v>0</v>
      </c>
      <c r="E4" s="10">
        <f t="shared" ref="E4:E11" si="0">ABS(C4*D4)</f>
        <v>0</v>
      </c>
      <c r="F4" s="10">
        <f t="shared" ref="F4:F12" si="1">ABS(G4-E4)</f>
        <v>0</v>
      </c>
      <c r="G4" s="9">
        <f t="shared" ref="G4:G12" si="2">ABS(E4*1.21)</f>
        <v>0</v>
      </c>
      <c r="H4" s="56"/>
    </row>
    <row r="5" spans="1:8" ht="86.25" customHeight="1" x14ac:dyDescent="0.2">
      <c r="A5" s="15" t="s">
        <v>24</v>
      </c>
      <c r="B5" s="12" t="s">
        <v>17</v>
      </c>
      <c r="C5" s="11">
        <v>1</v>
      </c>
      <c r="D5" s="55">
        <v>0</v>
      </c>
      <c r="E5" s="10">
        <f t="shared" si="0"/>
        <v>0</v>
      </c>
      <c r="F5" s="10">
        <f t="shared" si="1"/>
        <v>0</v>
      </c>
      <c r="G5" s="9">
        <f t="shared" si="2"/>
        <v>0</v>
      </c>
      <c r="H5" s="57"/>
    </row>
    <row r="6" spans="1:8" ht="156.75" customHeight="1" x14ac:dyDescent="0.2">
      <c r="A6" s="14" t="s">
        <v>23</v>
      </c>
      <c r="B6" s="12" t="s">
        <v>17</v>
      </c>
      <c r="C6" s="11">
        <v>1</v>
      </c>
      <c r="D6" s="55">
        <v>0</v>
      </c>
      <c r="E6" s="10">
        <f t="shared" si="0"/>
        <v>0</v>
      </c>
      <c r="F6" s="10">
        <f t="shared" si="1"/>
        <v>0</v>
      </c>
      <c r="G6" s="9">
        <f t="shared" si="2"/>
        <v>0</v>
      </c>
      <c r="H6" s="57"/>
    </row>
    <row r="7" spans="1:8" ht="82.5" customHeight="1" x14ac:dyDescent="0.2">
      <c r="A7" s="13" t="s">
        <v>22</v>
      </c>
      <c r="B7" s="12" t="s">
        <v>17</v>
      </c>
      <c r="C7" s="11">
        <v>1</v>
      </c>
      <c r="D7" s="55">
        <v>0</v>
      </c>
      <c r="E7" s="10">
        <f t="shared" si="0"/>
        <v>0</v>
      </c>
      <c r="F7" s="10">
        <f t="shared" si="1"/>
        <v>0</v>
      </c>
      <c r="G7" s="9">
        <f t="shared" si="2"/>
        <v>0</v>
      </c>
      <c r="H7" s="57"/>
    </row>
    <row r="8" spans="1:8" ht="46.5" customHeight="1" x14ac:dyDescent="0.2">
      <c r="A8" s="14" t="s">
        <v>21</v>
      </c>
      <c r="B8" s="12" t="s">
        <v>17</v>
      </c>
      <c r="C8" s="11">
        <v>1</v>
      </c>
      <c r="D8" s="55">
        <v>0</v>
      </c>
      <c r="E8" s="10">
        <f t="shared" si="0"/>
        <v>0</v>
      </c>
      <c r="F8" s="10">
        <f t="shared" si="1"/>
        <v>0</v>
      </c>
      <c r="G8" s="9">
        <f t="shared" si="2"/>
        <v>0</v>
      </c>
      <c r="H8" s="57"/>
    </row>
    <row r="9" spans="1:8" ht="116.25" customHeight="1" x14ac:dyDescent="0.2">
      <c r="A9" s="13" t="s">
        <v>20</v>
      </c>
      <c r="B9" s="12" t="s">
        <v>17</v>
      </c>
      <c r="C9" s="11">
        <v>15</v>
      </c>
      <c r="D9" s="55">
        <v>0</v>
      </c>
      <c r="E9" s="10">
        <f t="shared" si="0"/>
        <v>0</v>
      </c>
      <c r="F9" s="10">
        <f t="shared" si="1"/>
        <v>0</v>
      </c>
      <c r="G9" s="9">
        <f t="shared" si="2"/>
        <v>0</v>
      </c>
      <c r="H9" s="57"/>
    </row>
    <row r="10" spans="1:8" ht="90" customHeight="1" x14ac:dyDescent="0.2">
      <c r="A10" s="14" t="s">
        <v>19</v>
      </c>
      <c r="B10" s="12" t="s">
        <v>17</v>
      </c>
      <c r="C10" s="11">
        <v>10</v>
      </c>
      <c r="D10" s="55">
        <v>0</v>
      </c>
      <c r="E10" s="10">
        <f t="shared" si="0"/>
        <v>0</v>
      </c>
      <c r="F10" s="10">
        <f t="shared" si="1"/>
        <v>0</v>
      </c>
      <c r="G10" s="9">
        <f t="shared" si="2"/>
        <v>0</v>
      </c>
      <c r="H10" s="57"/>
    </row>
    <row r="11" spans="1:8" ht="51.75" customHeight="1" thickBot="1" x14ac:dyDescent="0.25">
      <c r="A11" s="13" t="s">
        <v>18</v>
      </c>
      <c r="B11" s="12" t="s">
        <v>17</v>
      </c>
      <c r="C11" s="11">
        <v>10</v>
      </c>
      <c r="D11" s="55">
        <v>0</v>
      </c>
      <c r="E11" s="10">
        <f t="shared" si="0"/>
        <v>0</v>
      </c>
      <c r="F11" s="10">
        <f t="shared" si="1"/>
        <v>0</v>
      </c>
      <c r="G11" s="9">
        <f t="shared" si="2"/>
        <v>0</v>
      </c>
      <c r="H11" s="58"/>
    </row>
    <row r="12" spans="1:8" ht="21.75" customHeight="1" thickBot="1" x14ac:dyDescent="0.25">
      <c r="A12" s="8"/>
      <c r="B12" s="7"/>
      <c r="C12" s="7"/>
      <c r="D12" s="6"/>
      <c r="E12" s="5">
        <f>SUM(E4:E11)</f>
        <v>0</v>
      </c>
      <c r="F12" s="5">
        <f t="shared" si="1"/>
        <v>0</v>
      </c>
      <c r="G12" s="4">
        <f t="shared" si="2"/>
        <v>0</v>
      </c>
    </row>
    <row r="14" spans="1:8" x14ac:dyDescent="0.2">
      <c r="A14" s="3" t="s">
        <v>16</v>
      </c>
    </row>
  </sheetData>
  <sheetProtection algorithmName="SHA-512" hashValue="vkdHtKhJ04idZN4aB9Fy2aMs8+kGGWvJrIX8a1Gm+s6uX/OJWxo2kSNW3QEmo8TUTOj3R87ytrn/kR+ZNcXP4w==" saltValue="TfiWiVV3NYCTIy1A5fR+sA==" spinCount="100000" sheet="1" objects="1" scenarios="1"/>
  <mergeCells count="1">
    <mergeCell ref="A1:G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38669-6BCF-1C4D-ACB2-996C6A05F42F}">
  <dimension ref="A1:H9"/>
  <sheetViews>
    <sheetView zoomScaleNormal="100" workbookViewId="0">
      <selection activeCell="D27" sqref="D27"/>
    </sheetView>
  </sheetViews>
  <sheetFormatPr baseColWidth="10" defaultColWidth="10.59765625" defaultRowHeight="15" x14ac:dyDescent="0.2"/>
  <cols>
    <col min="1" max="1" width="131" style="1" customWidth="1"/>
    <col min="2" max="2" width="6" style="2" customWidth="1"/>
    <col min="3" max="3" width="5.3984375" style="2" customWidth="1"/>
    <col min="4" max="4" width="12.59765625" style="2" customWidth="1"/>
    <col min="5" max="5" width="13" style="2" customWidth="1"/>
    <col min="6" max="6" width="11.796875" style="2" customWidth="1"/>
    <col min="7" max="7" width="14.19921875" style="2" customWidth="1"/>
    <col min="8" max="8" width="24.59765625" style="1" customWidth="1"/>
    <col min="9" max="16384" width="10.59765625" style="1"/>
  </cols>
  <sheetData>
    <row r="1" spans="1:8" ht="27" customHeight="1" x14ac:dyDescent="0.2">
      <c r="A1" s="36" t="s">
        <v>37</v>
      </c>
      <c r="B1" s="36"/>
      <c r="C1" s="36"/>
      <c r="D1" s="36"/>
      <c r="E1" s="36"/>
      <c r="F1" s="36"/>
      <c r="G1" s="36"/>
      <c r="H1" s="22"/>
    </row>
    <row r="2" spans="1:8" ht="24.75" customHeight="1" thickBot="1" x14ac:dyDescent="0.25">
      <c r="A2" s="36"/>
      <c r="B2" s="36"/>
      <c r="C2" s="36"/>
      <c r="D2" s="36"/>
      <c r="E2" s="36"/>
      <c r="F2" s="36"/>
      <c r="G2" s="36"/>
      <c r="H2" s="22"/>
    </row>
    <row r="3" spans="1:8" ht="41.5" customHeight="1" thickBot="1" x14ac:dyDescent="0.25">
      <c r="A3" s="21" t="s">
        <v>33</v>
      </c>
      <c r="B3" s="20" t="s">
        <v>32</v>
      </c>
      <c r="C3" s="19" t="s">
        <v>31</v>
      </c>
      <c r="D3" s="19" t="s">
        <v>30</v>
      </c>
      <c r="E3" s="19" t="s">
        <v>29</v>
      </c>
      <c r="F3" s="19" t="s">
        <v>28</v>
      </c>
      <c r="G3" s="19" t="s">
        <v>27</v>
      </c>
      <c r="H3" s="18" t="s">
        <v>26</v>
      </c>
    </row>
    <row r="4" spans="1:8" ht="44.25" customHeight="1" x14ac:dyDescent="0.2">
      <c r="A4" s="17" t="s">
        <v>25</v>
      </c>
      <c r="B4" s="16" t="s">
        <v>17</v>
      </c>
      <c r="C4" s="11">
        <v>25</v>
      </c>
      <c r="D4" s="55">
        <v>0</v>
      </c>
      <c r="E4" s="10">
        <f>ABS(C4*D4)</f>
        <v>0</v>
      </c>
      <c r="F4" s="10">
        <f>ABS(G4-E4)</f>
        <v>0</v>
      </c>
      <c r="G4" s="9">
        <f>ABS(E4*1.21)</f>
        <v>0</v>
      </c>
      <c r="H4" s="59"/>
    </row>
    <row r="5" spans="1:8" ht="82.5" customHeight="1" x14ac:dyDescent="0.2">
      <c r="A5" s="24" t="s">
        <v>36</v>
      </c>
      <c r="B5" s="12" t="s">
        <v>17</v>
      </c>
      <c r="C5" s="11">
        <v>1</v>
      </c>
      <c r="D5" s="55">
        <v>0</v>
      </c>
      <c r="E5" s="10">
        <f>ABS(C5*D5)</f>
        <v>0</v>
      </c>
      <c r="F5" s="10">
        <f>ABS(G5-E5)</f>
        <v>0</v>
      </c>
      <c r="G5" s="9">
        <f>ABS(E5*1.21)</f>
        <v>0</v>
      </c>
      <c r="H5" s="60"/>
    </row>
    <row r="6" spans="1:8" ht="89.25" customHeight="1" thickBot="1" x14ac:dyDescent="0.25">
      <c r="A6" s="15" t="s">
        <v>35</v>
      </c>
      <c r="B6" s="12" t="s">
        <v>17</v>
      </c>
      <c r="C6" s="11">
        <v>1</v>
      </c>
      <c r="D6" s="55">
        <v>0</v>
      </c>
      <c r="E6" s="10">
        <f>ABS(C6*D6)</f>
        <v>0</v>
      </c>
      <c r="F6" s="10">
        <f>ABS(G6-E6)</f>
        <v>0</v>
      </c>
      <c r="G6" s="23">
        <f>ABS(E6*1.21)</f>
        <v>0</v>
      </c>
      <c r="H6" s="61"/>
    </row>
    <row r="7" spans="1:8" ht="21.75" customHeight="1" thickBot="1" x14ac:dyDescent="0.25">
      <c r="A7" s="8"/>
      <c r="B7" s="7"/>
      <c r="C7" s="7"/>
      <c r="D7" s="6"/>
      <c r="E7" s="5">
        <f>SUM(E4:E6)</f>
        <v>0</v>
      </c>
      <c r="F7" s="5">
        <f>ABS(G7-E7)</f>
        <v>0</v>
      </c>
      <c r="G7" s="4">
        <f>ABS(E7*1.21)</f>
        <v>0</v>
      </c>
    </row>
    <row r="9" spans="1:8" x14ac:dyDescent="0.2">
      <c r="A9" s="3" t="s">
        <v>16</v>
      </c>
    </row>
  </sheetData>
  <sheetProtection algorithmName="SHA-512" hashValue="h2SIRnGZFlYOjhPfpeomKCehk5u1qZeJiD3LtBnpYLdv71JH44pqzTIWLqX6rrRn3MiI3JMLb7bvPSUUM/0OQw==" saltValue="IsdVA9UNi/OkpMVyN27CJQ==" spinCount="100000" sheet="1" objects="1" scenarios="1"/>
  <mergeCells count="1">
    <mergeCell ref="A1:G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Pom - PU 111</vt:lpstr>
      <vt:lpstr>Pom - JU 117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2026-01-21T13:56:09Z</dcterms:created>
  <dcterms:modified xsi:type="dcterms:W3CDTF">2026-01-25T21:11:05Z</dcterms:modified>
</cp:coreProperties>
</file>