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becic\OneDrive\Plocha\Starovice\"/>
    </mc:Choice>
  </mc:AlternateContent>
  <bookViews>
    <workbookView xWindow="0" yWindow="0" windowWidth="0" windowHeight="0"/>
  </bookViews>
  <sheets>
    <sheet name="Rekapitulace stavby" sheetId="1" r:id="rId1"/>
    <sheet name="005 - Mateřská škola Česk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'005 - Mateřská škola Česk...'!$C$130:$K$330</definedName>
    <definedName name="_xlnm.Print_Area" localSheetId="1">'005 - Mateřská škola Česk...'!$C$4:$J$76,'005 - Mateřská škola Česk...'!$C$82:$J$114,'005 - Mateřská škola Česk...'!$C$120:$J$330</definedName>
    <definedName name="_xlnm.Print_Titles" localSheetId="1">'005 - Mateřská škola Česk...'!$130:$130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28"/>
  <c r="BH328"/>
  <c r="BG328"/>
  <c r="BF328"/>
  <c r="T328"/>
  <c r="T327"/>
  <c r="R328"/>
  <c r="R327"/>
  <c r="P328"/>
  <c r="P327"/>
  <c r="BI326"/>
  <c r="BH326"/>
  <c r="BG326"/>
  <c r="BF326"/>
  <c r="T326"/>
  <c r="T325"/>
  <c r="R326"/>
  <c r="R325"/>
  <c r="P326"/>
  <c r="P325"/>
  <c r="BI314"/>
  <c r="BH314"/>
  <c r="BG314"/>
  <c r="BF314"/>
  <c r="T314"/>
  <c r="T313"/>
  <c r="R314"/>
  <c r="R313"/>
  <c r="P314"/>
  <c r="P313"/>
  <c r="BI312"/>
  <c r="BH312"/>
  <c r="BG312"/>
  <c r="BF312"/>
  <c r="T312"/>
  <c r="T311"/>
  <c r="T310"/>
  <c r="R312"/>
  <c r="R311"/>
  <c r="R310"/>
  <c r="P312"/>
  <c r="P311"/>
  <c r="P310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3"/>
  <c r="BH173"/>
  <c r="BG173"/>
  <c r="BF173"/>
  <c r="T173"/>
  <c r="R173"/>
  <c r="P173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J128"/>
  <c r="J127"/>
  <c r="F127"/>
  <c r="F125"/>
  <c r="E123"/>
  <c r="J90"/>
  <c r="J89"/>
  <c r="F89"/>
  <c r="F87"/>
  <c r="E85"/>
  <c r="J16"/>
  <c r="E16"/>
  <c r="F90"/>
  <c r="J15"/>
  <c r="J10"/>
  <c r="J87"/>
  <c i="1" r="L90"/>
  <c r="AM90"/>
  <c r="AM89"/>
  <c r="L89"/>
  <c r="AM87"/>
  <c r="L87"/>
  <c r="L85"/>
  <c r="L84"/>
  <c i="2" r="J301"/>
  <c r="J295"/>
  <c r="BK283"/>
  <c r="BK277"/>
  <c r="BK269"/>
  <c r="J229"/>
  <c r="BK212"/>
  <c r="J196"/>
  <c r="J143"/>
  <c r="BK326"/>
  <c r="J240"/>
  <c r="J216"/>
  <c r="J193"/>
  <c r="J168"/>
  <c r="BK137"/>
  <c r="J307"/>
  <c r="BK254"/>
  <c r="BK244"/>
  <c r="BK216"/>
  <c r="J192"/>
  <c r="J144"/>
  <c r="J266"/>
  <c r="BK245"/>
  <c r="J212"/>
  <c r="BK203"/>
  <c r="J187"/>
  <c r="BK159"/>
  <c r="J139"/>
  <c r="BK305"/>
  <c r="J297"/>
  <c r="J289"/>
  <c r="J277"/>
  <c r="BK266"/>
  <c r="BK228"/>
  <c r="J214"/>
  <c r="BK198"/>
  <c r="J186"/>
  <c r="J149"/>
  <c r="J312"/>
  <c r="BK221"/>
  <c r="J203"/>
  <c r="J182"/>
  <c r="J151"/>
  <c r="J134"/>
  <c r="J260"/>
  <c r="J249"/>
  <c r="BK243"/>
  <c r="J228"/>
  <c r="J213"/>
  <c r="J197"/>
  <c r="J145"/>
  <c r="J268"/>
  <c r="BK252"/>
  <c r="J238"/>
  <c r="J209"/>
  <c r="BK192"/>
  <c r="J165"/>
  <c r="BK138"/>
  <c r="F32"/>
  <c r="J202"/>
  <c r="BK182"/>
  <c r="J137"/>
  <c r="J254"/>
  <c r="J246"/>
  <c r="BK236"/>
  <c r="J210"/>
  <c r="BK193"/>
  <c r="J173"/>
  <c r="J142"/>
  <c r="BK303"/>
  <c r="J147"/>
  <c r="BK263"/>
  <c r="BK248"/>
  <c r="J230"/>
  <c r="J218"/>
  <c r="BK191"/>
  <c r="J138"/>
  <c r="J248"/>
  <c r="BK231"/>
  <c r="BK178"/>
  <c r="J141"/>
  <c r="BK223"/>
  <c r="BK189"/>
  <c r="J269"/>
  <c r="BK249"/>
  <c r="BK218"/>
  <c r="BK194"/>
  <c r="BK174"/>
  <c r="BK147"/>
  <c r="J303"/>
  <c r="BK295"/>
  <c r="BK285"/>
  <c r="J279"/>
  <c r="BK273"/>
  <c r="BK260"/>
  <c r="J221"/>
  <c r="J200"/>
  <c r="BK173"/>
  <c r="BK152"/>
  <c r="BK314"/>
  <c r="BK307"/>
  <c r="BK214"/>
  <c r="BK202"/>
  <c r="BK181"/>
  <c r="BK153"/>
  <c r="BK139"/>
  <c r="BK328"/>
  <c r="J252"/>
  <c r="BK246"/>
  <c r="BK240"/>
  <c r="BK219"/>
  <c r="J198"/>
  <c r="J181"/>
  <c i="1" r="AS94"/>
  <c i="2" r="BK250"/>
  <c r="BK234"/>
  <c r="BK207"/>
  <c r="BK185"/>
  <c r="J153"/>
  <c r="J140"/>
  <c r="J162"/>
  <c r="J326"/>
  <c r="J234"/>
  <c r="BK213"/>
  <c r="BK196"/>
  <c r="J152"/>
  <c r="F33"/>
  <c r="BK299"/>
  <c r="J291"/>
  <c r="J285"/>
  <c r="BK279"/>
  <c r="BK271"/>
  <c r="J243"/>
  <c r="J223"/>
  <c r="J206"/>
  <c r="J191"/>
  <c r="J159"/>
  <c r="BK134"/>
  <c r="BK309"/>
  <c r="BK232"/>
  <c r="BK209"/>
  <c r="BK183"/>
  <c r="J156"/>
  <c r="BK142"/>
  <c r="BK257"/>
  <c r="J245"/>
  <c r="BK229"/>
  <c r="BK205"/>
  <c r="J183"/>
  <c r="J32"/>
  <c r="BK180"/>
  <c r="BK151"/>
  <c r="J135"/>
  <c r="BK301"/>
  <c r="J293"/>
  <c r="J287"/>
  <c r="BK281"/>
  <c r="J275"/>
  <c r="J263"/>
  <c r="J227"/>
  <c r="J208"/>
  <c r="BK187"/>
  <c r="BK156"/>
  <c r="J314"/>
  <c r="J244"/>
  <c r="J225"/>
  <c r="J205"/>
  <c r="J180"/>
  <c r="BK149"/>
  <c r="BK135"/>
  <c r="J271"/>
  <c r="J250"/>
  <c r="J232"/>
  <c r="BK227"/>
  <c r="BK200"/>
  <c r="BK162"/>
  <c r="J257"/>
  <c r="BK239"/>
  <c r="BK206"/>
  <c r="BK168"/>
  <c r="BK144"/>
  <c r="J328"/>
  <c r="J299"/>
  <c r="BK293"/>
  <c r="BK289"/>
  <c r="J283"/>
  <c r="BK275"/>
  <c r="BK268"/>
  <c r="J236"/>
  <c r="BK225"/>
  <c r="BK210"/>
  <c r="J194"/>
  <c r="BK165"/>
  <c r="BK140"/>
  <c r="BK312"/>
  <c r="J239"/>
  <c r="BK230"/>
  <c r="J207"/>
  <c r="BK186"/>
  <c r="J174"/>
  <c r="BK143"/>
  <c r="F35"/>
  <c r="J305"/>
  <c r="BK297"/>
  <c r="BK291"/>
  <c r="BK287"/>
  <c r="J281"/>
  <c r="J273"/>
  <c r="BK238"/>
  <c r="J219"/>
  <c r="BK197"/>
  <c r="J185"/>
  <c r="BK141"/>
  <c r="J309"/>
  <c r="J231"/>
  <c r="BK208"/>
  <c r="J189"/>
  <c r="J178"/>
  <c r="BK145"/>
  <c r="F34"/>
  <c l="1" r="R133"/>
  <c r="R146"/>
  <c r="BK177"/>
  <c r="J177"/>
  <c r="J103"/>
  <c r="P226"/>
  <c r="P133"/>
  <c r="P146"/>
  <c r="T172"/>
  <c r="P177"/>
  <c r="R226"/>
  <c r="R136"/>
  <c r="P155"/>
  <c r="P154"/>
  <c r="R190"/>
  <c r="T226"/>
  <c r="R242"/>
  <c r="T136"/>
  <c r="T155"/>
  <c r="T154"/>
  <c r="T190"/>
  <c r="P242"/>
  <c r="BK136"/>
  <c r="J136"/>
  <c r="J97"/>
  <c r="R155"/>
  <c r="R154"/>
  <c r="P172"/>
  <c r="R177"/>
  <c r="R253"/>
  <c r="R247"/>
  <c r="BK133"/>
  <c r="BK146"/>
  <c r="J146"/>
  <c r="J98"/>
  <c r="BK190"/>
  <c r="J190"/>
  <c r="J104"/>
  <c r="T253"/>
  <c r="T247"/>
  <c r="BK155"/>
  <c r="BK154"/>
  <c r="J154"/>
  <c r="J99"/>
  <c r="BK172"/>
  <c r="R172"/>
  <c r="T177"/>
  <c r="BK226"/>
  <c r="J226"/>
  <c r="J105"/>
  <c r="BK242"/>
  <c r="J242"/>
  <c r="J106"/>
  <c r="T242"/>
  <c r="T133"/>
  <c r="T146"/>
  <c r="P190"/>
  <c r="BK253"/>
  <c r="J253"/>
  <c r="J108"/>
  <c r="P136"/>
  <c r="P253"/>
  <c r="P247"/>
  <c r="BK311"/>
  <c r="J311"/>
  <c r="J110"/>
  <c r="BK313"/>
  <c r="J313"/>
  <c r="J111"/>
  <c r="BK325"/>
  <c r="J325"/>
  <c r="J112"/>
  <c r="BK327"/>
  <c r="J327"/>
  <c r="J113"/>
  <c r="BE135"/>
  <c r="BE143"/>
  <c r="BE145"/>
  <c r="BE156"/>
  <c r="BE186"/>
  <c r="BE187"/>
  <c r="BE196"/>
  <c r="BE197"/>
  <c r="BE200"/>
  <c r="BE207"/>
  <c r="BE212"/>
  <c r="BE213"/>
  <c r="BE219"/>
  <c r="BE221"/>
  <c r="BE223"/>
  <c r="BE228"/>
  <c r="BE229"/>
  <c r="BE240"/>
  <c r="BE244"/>
  <c r="BE245"/>
  <c r="BE248"/>
  <c r="BE250"/>
  <c r="BE263"/>
  <c i="1" r="AW95"/>
  <c i="2" r="J125"/>
  <c r="F128"/>
  <c r="BE134"/>
  <c r="BE139"/>
  <c r="BE140"/>
  <c r="BE141"/>
  <c r="BE142"/>
  <c r="BE144"/>
  <c r="BE147"/>
  <c r="BE152"/>
  <c r="BE159"/>
  <c r="BE165"/>
  <c r="BE173"/>
  <c r="BE185"/>
  <c r="BE193"/>
  <c r="BE194"/>
  <c r="BE202"/>
  <c r="BE208"/>
  <c r="BE209"/>
  <c r="BE214"/>
  <c r="BE225"/>
  <c r="BE234"/>
  <c r="BE238"/>
  <c r="BE246"/>
  <c r="BE249"/>
  <c r="BE252"/>
  <c r="BE260"/>
  <c r="BE268"/>
  <c r="BE269"/>
  <c r="BE328"/>
  <c i="1" r="BA95"/>
  <c r="BB95"/>
  <c i="2" r="BE151"/>
  <c r="BE162"/>
  <c r="BE168"/>
  <c r="BE183"/>
  <c r="BE189"/>
  <c r="BE191"/>
  <c r="BE198"/>
  <c r="BE205"/>
  <c r="BE210"/>
  <c r="BE218"/>
  <c r="BE227"/>
  <c r="BE236"/>
  <c r="BE243"/>
  <c r="BE307"/>
  <c r="BE309"/>
  <c r="BE312"/>
  <c r="BE314"/>
  <c r="BE326"/>
  <c i="1" r="BC95"/>
  <c i="2" r="BE137"/>
  <c r="BE138"/>
  <c r="BE149"/>
  <c r="BE153"/>
  <c r="BE174"/>
  <c r="BE178"/>
  <c r="BE180"/>
  <c r="BE181"/>
  <c r="BE182"/>
  <c r="BE192"/>
  <c r="BE203"/>
  <c r="BE206"/>
  <c r="BE216"/>
  <c r="BE230"/>
  <c r="BE231"/>
  <c r="BE232"/>
  <c r="BE239"/>
  <c r="BE254"/>
  <c r="BE257"/>
  <c r="BE266"/>
  <c r="BE271"/>
  <c r="BE273"/>
  <c r="BE275"/>
  <c r="BE277"/>
  <c r="BE279"/>
  <c r="BE281"/>
  <c r="BE283"/>
  <c r="BE285"/>
  <c r="BE287"/>
  <c r="BE289"/>
  <c r="BE291"/>
  <c r="BE293"/>
  <c r="BE295"/>
  <c r="BE297"/>
  <c r="BE299"/>
  <c r="BE301"/>
  <c r="BE303"/>
  <c r="BE305"/>
  <c i="1" r="BD95"/>
  <c r="BC94"/>
  <c r="W32"/>
  <c r="BA94"/>
  <c r="W30"/>
  <c r="BB94"/>
  <c r="W31"/>
  <c r="BD94"/>
  <c r="W33"/>
  <c i="2" l="1" r="P171"/>
  <c r="T171"/>
  <c r="P132"/>
  <c r="P131"/>
  <c i="1" r="AU95"/>
  <c i="2" r="T132"/>
  <c r="T131"/>
  <c r="R171"/>
  <c r="BK132"/>
  <c r="J132"/>
  <c r="J95"/>
  <c r="R132"/>
  <c r="R131"/>
  <c r="BK247"/>
  <c r="J247"/>
  <c r="J107"/>
  <c r="J155"/>
  <c r="J100"/>
  <c r="J172"/>
  <c r="J102"/>
  <c r="J133"/>
  <c r="J96"/>
  <c r="BK310"/>
  <c r="J310"/>
  <c r="J109"/>
  <c i="1" r="AU94"/>
  <c r="AX94"/>
  <c i="2" r="F31"/>
  <c i="1" r="AZ95"/>
  <c r="AZ94"/>
  <c r="W29"/>
  <c r="AY94"/>
  <c i="2" r="J31"/>
  <c i="1" r="AV95"/>
  <c r="AT95"/>
  <c r="AW94"/>
  <c r="AK30"/>
  <c i="2" l="1" r="BK171"/>
  <c r="J171"/>
  <c r="J101"/>
  <c r="BK131"/>
  <c r="J131"/>
  <c r="J94"/>
  <c i="1" r="AV94"/>
  <c r="AK29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<sst xmlns="http://schemas.openxmlformats.org/spreadsheetml/2006/main">
  <si>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</si>
  <si>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</si>
  <si>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</si>
  <si>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</si>
  <si>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</si>
  <si>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{5bde06a6-affc-4b48-ba76-5a5d9dbdd99c}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</si>
  <si>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</si>
  <si>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</si>
  <si>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</si>
  <si>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</si>
  <si>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</si>
  <si>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</si>
  <si>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</si>
  <si>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</si>
  <si>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</si>
  <si>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</si>
  <si>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</si>
  <si>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Mateřská škola Český Těšín</t>
  </si>
  <si>
    <t>KSO:</t>
  </si>
  <si>
    <t>CC-CZ:</t>
  </si>
  <si>
    <t>Místo:</t>
  </si>
  <si>
    <t>Český Těšín</t>
  </si>
  <si>
    <t>Datum:</t>
  </si>
  <si>
    <t>4. 2. 2025</t>
  </si>
  <si>
    <t>Zadavatel:</t>
  </si>
  <si>
    <t>IČ:</t>
  </si>
  <si>
    <t>DIČ:</t>
  </si>
  <si>
    <t>Uchazeč:</t>
  </si>
  <si>
    <t>Vyplň údaj</t>
  </si>
  <si>
    <t>Projektant:</t>
  </si>
  <si>
    <t>05656796</t>
  </si>
  <si>
    <t>SPIRES GENERAL s.r.o.</t>
  </si>
  <si>
    <t>CZ05656796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</si>
  <si>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</si>
  <si>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</si>
  <si>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</si>
  <si>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</si>
  <si>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</si>
  <si>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</si>
  <si>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</si>
  <si>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</si>
  <si>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</si>
  <si>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</si>
  <si>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</si>
  <si>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</si>
  <si>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</si>
  <si>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</si>
  <si>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</si>
  <si>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</si>
  <si>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</si>
  <si>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</si>
  <si>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</si>
  <si>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</si>
  <si>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</si>
  <si>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</si>
  <si>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</si>
  <si>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</si>
  <si>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</si>
  <si>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</si>
  <si>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</si>
  <si>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</si>
  <si>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</si>
  <si>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</si>
  <si>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</si>
  <si>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</si>
  <si>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</si>
  <si>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</si>
  <si>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</si>
  <si>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</si>
  <si>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</si>
  <si>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</si>
  <si>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</si>
  <si>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</si>
  <si>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</si>
  <si>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</si>
  <si>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</si>
  <si>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</si>
  <si>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</si>
  <si>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</si>
  <si>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</si>
  <si>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</si>
  <si>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</si>
  <si>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</si>
  <si>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</si>
  <si>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</si>
  <si>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</si>
  <si>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</si>
  <si>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</si>
  <si>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</si>
  <si>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</si>
  <si>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</si>
  <si>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</si>
  <si>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</si>
  <si>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</si>
  <si>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</si>
  <si>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  D1 - Přesun hmot a suti na skládku ve vzdálenosti 15 km</t>
  </si>
  <si>
    <t>PSV - Práce a dodávky PSV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</si>
  <si>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</si>
  <si>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</si>
  <si>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</si>
  <si>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</si>
  <si>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</si>
  <si>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783 - Dokončovací práce - nátěry</t>
  </si>
  <si>
    <t xml:space="preserve">      D6 - Hromosvod šikmé střechy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</si>
  <si>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</si>
  <si>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</si>
  <si>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</si>
  <si>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</si>
  <si>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</si>
  <si>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</si>
  <si>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</si>
  <si>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</si>
  <si>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</si>
  <si>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</si>
  <si>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</si>
  <si>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</si>
  <si>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</si>
  <si>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</si>
  <si>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</si>
  <si>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</si>
  <si>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</si>
  <si>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</si>
  <si>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</si>
  <si>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</si>
  <si>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</si>
  <si>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</si>
  <si>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</si>
  <si>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62</t>
  </si>
  <si>
    <t>K</t>
  </si>
  <si>
    <t>314291130</t>
  </si>
  <si>
    <t>Pouzdro komínového průduchu včetně sopouchu z cihel šamotových s dilatační mezerou od zdiva komínového pláště prováděné současně při zdění 250x123x65 mm, na maltu žáruvzdornou</t>
  </si>
  <si>
    <t>m3</t>
  </si>
  <si>
    <t>4</t>
  </si>
  <si>
    <t>347527556</t>
  </si>
  <si>
    <t>63</t>
  </si>
  <si>
    <t>316231112</t>
  </si>
  <si>
    <t>Ukončující (nenosné - krycí) vrstvy vodorovné nebo šikmé z cihel pálených na maltu MC, bez spárování plných dl. 290 mm P 15 až P 20 (MPa) nastojato (tl. 140 mm)</t>
  </si>
  <si>
    <t>m2</t>
  </si>
  <si>
    <t>1794175571</t>
  </si>
  <si>
    <t>9</t>
  </si>
  <si>
    <t>Ostatní konstrukce a práce, bourání</t>
  </si>
  <si>
    <t>55</t>
  </si>
  <si>
    <t>0001</t>
  </si>
  <si>
    <t xml:space="preserve">Montáž dřevěných šambrán </t>
  </si>
  <si>
    <t>soubor</t>
  </si>
  <si>
    <t>375809395</t>
  </si>
  <si>
    <t>56</t>
  </si>
  <si>
    <t>0002</t>
  </si>
  <si>
    <t xml:space="preserve">Sanace cihelných mezivýplní </t>
  </si>
  <si>
    <t>-1118082590</t>
  </si>
  <si>
    <t>52</t>
  </si>
  <si>
    <t>941311112</t>
  </si>
  <si>
    <t>Lešení řadové modulové lehké pracovní s podlahami s provozním zatížením tř. 3 do 200 kg/m2 šířky tř. SW06 od 0,6 do 0,9 m výšky přes 10 do 25 m montáž</t>
  </si>
  <si>
    <t>-2003992424</t>
  </si>
  <si>
    <t>53</t>
  </si>
  <si>
    <t>941311212</t>
  </si>
  <si>
    <t>Lešení řadové modulové lehké pracovní s podlahami s provozním zatížením tř. 3 do 200 kg/m2 šířky tř. SW06 od 0,6 do 0,9 m výšky přes 10 do 25 m příplatek k ceně za každý den použití</t>
  </si>
  <si>
    <t>1997056624</t>
  </si>
  <si>
    <t>54</t>
  </si>
  <si>
    <t>941311812</t>
  </si>
  <si>
    <t>Lešení řadové modulové lehké pracovní s podlahami s provozním zatížením tř. 3 do 200 kg/m2 šířky tř. SW06 od 0,6 do 0,9 m výšky přes 10 do 25 m demontáž</t>
  </si>
  <si>
    <t>-1614103911</t>
  </si>
  <si>
    <t>128</t>
  </si>
  <si>
    <t>944511111</t>
  </si>
  <si>
    <t>Síť ochranná zavěšená na konstrukci lešení z textilie z umělých vláken montáž</t>
  </si>
  <si>
    <t>1228277580</t>
  </si>
  <si>
    <t>129</t>
  </si>
  <si>
    <t>944511211</t>
  </si>
  <si>
    <t>Síť ochranná zavěšená na konstrukci lešení z textilie z umělých vláken příplatek k ceně za každý den použití</t>
  </si>
  <si>
    <t>-1911561457</t>
  </si>
  <si>
    <t>130</t>
  </si>
  <si>
    <t>944511811</t>
  </si>
  <si>
    <t>Síť ochranná zavěšená na konstrukci lešení z textilie z umělých vláken demontáž</t>
  </si>
  <si>
    <t>-890549489</t>
  </si>
  <si>
    <t>131</t>
  </si>
  <si>
    <t>945411111</t>
  </si>
  <si>
    <t>Výsuvná šplhací plošina se zdvihem motorickým a s veškerým příslušenstvím s jedním podvozkem a s jedním stožárem výšky do 80 m</t>
  </si>
  <si>
    <t>den</t>
  </si>
  <si>
    <t>-1364063989</t>
  </si>
  <si>
    <t>997</t>
  </si>
  <si>
    <t>Přesun sutě</t>
  </si>
  <si>
    <t>64</t>
  </si>
  <si>
    <t>997006002</t>
  </si>
  <si>
    <t>Úprava stavebního odpadu třídění strojové</t>
  </si>
  <si>
    <t>t</t>
  </si>
  <si>
    <t>1814128361</t>
  </si>
  <si>
    <t>VV</t>
  </si>
  <si>
    <t>37,44</t>
  </si>
  <si>
    <t>65</t>
  </si>
  <si>
    <t>997006012</t>
  </si>
  <si>
    <t>Úprava stavebního odpadu třídění ruční</t>
  </si>
  <si>
    <t>-1087765427</t>
  </si>
  <si>
    <t>39</t>
  </si>
  <si>
    <t>997013821</t>
  </si>
  <si>
    <t>Poplatek za uložení stavebního odpadu na skládce (skládkovné) ze stavebních materiálů obsahujících azbest zatříděných do Katalogu odpadů pod kódem 17 06 05</t>
  </si>
  <si>
    <t>-1557956319</t>
  </si>
  <si>
    <t>38</t>
  </si>
  <si>
    <t>č,ě</t>
  </si>
  <si>
    <t>Úprava stavebního odpadu pytlování nebezpečného odpadu s obsahem azbestu ze šablon</t>
  </si>
  <si>
    <t>-1840998754</t>
  </si>
  <si>
    <t>104</t>
  </si>
  <si>
    <t>R00001</t>
  </si>
  <si>
    <t>Přistavení a odvoz kontejneru</t>
  </si>
  <si>
    <t>ks</t>
  </si>
  <si>
    <t>-2120002254</t>
  </si>
  <si>
    <t>998</t>
  </si>
  <si>
    <t>Přesun hmot</t>
  </si>
  <si>
    <t>D1</t>
  </si>
  <si>
    <t>Přesun hmot a suti na skládku ve vzdálenosti 15 km</t>
  </si>
  <si>
    <t>66</t>
  </si>
  <si>
    <t>997013501</t>
  </si>
  <si>
    <t>Odvoz suti a vybouraných hmot na skládku nebo meziskládku do 1 km se složením</t>
  </si>
  <si>
    <t>1670061144</t>
  </si>
  <si>
    <t>celkové množství odpadu (suti)</t>
  </si>
  <si>
    <t>15</t>
  </si>
  <si>
    <t>67</t>
  </si>
  <si>
    <t>997013509</t>
  </si>
  <si>
    <t>Příplatek k odvozu suti a vybouraných hmot na skládku ZKD 1 km přes 1 km</t>
  </si>
  <si>
    <t>-832379279</t>
  </si>
  <si>
    <t>celkové množství odpadu (suti)*počet dalších kilometrů</t>
  </si>
  <si>
    <t>70</t>
  </si>
  <si>
    <t>997013603</t>
  </si>
  <si>
    <t>Poplatek za uložení na skládce (skládkovné) stavebního odpadu cihelného kód odpadu 17 01 02</t>
  </si>
  <si>
    <t>-861743858</t>
  </si>
  <si>
    <t>množství cihelného odpadu (suti)</t>
  </si>
  <si>
    <t>8</t>
  </si>
  <si>
    <t>71</t>
  </si>
  <si>
    <t>997013631</t>
  </si>
  <si>
    <t>Poplatek za uložení na skládce (skládkovné) stavebního odpadu směsného kód odpadu 17 09 04</t>
  </si>
  <si>
    <t>-1570415449</t>
  </si>
  <si>
    <t>množství směsného odpadu (suti)</t>
  </si>
  <si>
    <t>72</t>
  </si>
  <si>
    <t>997013811</t>
  </si>
  <si>
    <t>Poplatek za uložení na skládce (skládkovné) stavebního odpadu dřevěného kód odpadu 17 02 01</t>
  </si>
  <si>
    <t>42235985</t>
  </si>
  <si>
    <t>množství dřevěného odpadu (suti)</t>
  </si>
  <si>
    <t>PSV</t>
  </si>
  <si>
    <t>Práce a dodávky PSV</t>
  </si>
  <si>
    <t>713</t>
  </si>
  <si>
    <t>Izolace tepelné</t>
  </si>
  <si>
    <t>117</t>
  </si>
  <si>
    <t>713191132</t>
  </si>
  <si>
    <t>Montáž tepelné izolace stavebních konstrukcí - doplňky a konstrukční součásti podlah, stropů vrchem nebo střech překrytí fólií separační z PE</t>
  </si>
  <si>
    <t>16</t>
  </si>
  <si>
    <t>-966499362</t>
  </si>
  <si>
    <t>118</t>
  </si>
  <si>
    <t>M</t>
  </si>
  <si>
    <t>28323100</t>
  </si>
  <si>
    <t>fólie LDPE (750 kg/m3) proti zemní vlhkosti nad úrovní terénu tl 0,8mm</t>
  </si>
  <si>
    <t>32</t>
  </si>
  <si>
    <t>-889000973</t>
  </si>
  <si>
    <t>260*1,25</t>
  </si>
  <si>
    <t>325*1,1655 'Přepočtené koeficientem množství</t>
  </si>
  <si>
    <t>762</t>
  </si>
  <si>
    <t>Konstrukce tesařské</t>
  </si>
  <si>
    <t>37</t>
  </si>
  <si>
    <t>762331812</t>
  </si>
  <si>
    <t>Demontáž vázaných konstrukcí krovů sklonu do 60° z hranolů, hranolků, fošen, průřezové plochy přes 120 do 224 cm2</t>
  </si>
  <si>
    <t>m</t>
  </si>
  <si>
    <t>1414922645</t>
  </si>
  <si>
    <t>100</t>
  </si>
  <si>
    <t>107</t>
  </si>
  <si>
    <t>762332132</t>
  </si>
  <si>
    <t>Montáž vázaných konstrukcí krovů střech pultových, sedlových, valbových, stanových čtvercového nebo obdélníkového půdorysu z řeziva hraněného průřezové plochy přes 120 do 224 cm2</t>
  </si>
  <si>
    <t>953581762</t>
  </si>
  <si>
    <t>133</t>
  </si>
  <si>
    <t>762332132.1</t>
  </si>
  <si>
    <t>1704323913</t>
  </si>
  <si>
    <t>108</t>
  </si>
  <si>
    <t>60512131</t>
  </si>
  <si>
    <t>hranol stavební řezivo průřezu do 224cm2 dl 6-8m</t>
  </si>
  <si>
    <t>1874737625</t>
  </si>
  <si>
    <t>762341210</t>
  </si>
  <si>
    <t>Montáž bednění střech rovných a šikmých sklonu do 60° s vyřezáním otvorů z prken hrubých na sraz tl. do 32 mm</t>
  </si>
  <si>
    <t>390203885</t>
  </si>
  <si>
    <t>280</t>
  </si>
  <si>
    <t>60515111</t>
  </si>
  <si>
    <t>řezivo jehličnaté boční prkno 20-30mm</t>
  </si>
  <si>
    <t>-413732889</t>
  </si>
  <si>
    <t>762342511</t>
  </si>
  <si>
    <t>Montáž laťování montáž kontralatí na podklad bez tepelné izolace</t>
  </si>
  <si>
    <t>-355453628</t>
  </si>
  <si>
    <t>60514114</t>
  </si>
  <si>
    <t>řezivo jehličnaté lať impregnovaná dl 4 m</t>
  </si>
  <si>
    <t>-886719713</t>
  </si>
  <si>
    <t>106</t>
  </si>
  <si>
    <t>998762102</t>
  </si>
  <si>
    <t>Přesun hmot pro konstrukce tesařské stanovený z hmotnosti přesunovaného materiálu vodorovná dopravní vzdálenost do 50 m základní v objektech výšky přes 6 do 12 m</t>
  </si>
  <si>
    <t>1579636330</t>
  </si>
  <si>
    <t>764</t>
  </si>
  <si>
    <t>Konstrukce klempířské</t>
  </si>
  <si>
    <t>28</t>
  </si>
  <si>
    <t>764121405</t>
  </si>
  <si>
    <t>Krytina z hliníkového plechu s úpravou u okapů, prostupů a výčnělků maloformátová krytina do 44x44 cm, sklon střechy přes 60°</t>
  </si>
  <si>
    <t>-349595547</t>
  </si>
  <si>
    <t>123</t>
  </si>
  <si>
    <t>764121415</t>
  </si>
  <si>
    <t>Krytina z hliníkového plechu s úpravou u okapů, prostupů a výčnělků maloformátová krytina do 29x29 cm, sklon střechy přes 60°</t>
  </si>
  <si>
    <t>528386954</t>
  </si>
  <si>
    <t>121</t>
  </si>
  <si>
    <t>764202134</t>
  </si>
  <si>
    <t>Montáž oplechování střešních prvků okapu okapovým plechem rovným</t>
  </si>
  <si>
    <t>1340868420</t>
  </si>
  <si>
    <t>122</t>
  </si>
  <si>
    <t>19420822</t>
  </si>
  <si>
    <t>plech Al hladký přírodní eloxovaný tl 1,5mm tabule</t>
  </si>
  <si>
    <t>kg</t>
  </si>
  <si>
    <t>1700706374</t>
  </si>
  <si>
    <t>210</t>
  </si>
  <si>
    <t>113</t>
  </si>
  <si>
    <t>764203155</t>
  </si>
  <si>
    <t>Montáž oplechování střešních prvků sněhového zachytávače průbežného jednotrubkového</t>
  </si>
  <si>
    <t>1760002233</t>
  </si>
  <si>
    <t>114</t>
  </si>
  <si>
    <t>55349664</t>
  </si>
  <si>
    <t>tyč do sněhového zachytávače Al</t>
  </si>
  <si>
    <t>-2010120372</t>
  </si>
  <si>
    <t>29</t>
  </si>
  <si>
    <t>764221406</t>
  </si>
  <si>
    <t>Oplechování střešních prvků z hliníkového plechu hřebene větraného, včetně větrací mřížky rš 500 mm</t>
  </si>
  <si>
    <t>849934736</t>
  </si>
  <si>
    <t>135</t>
  </si>
  <si>
    <t>30</t>
  </si>
  <si>
    <t>764221417</t>
  </si>
  <si>
    <t>Oplechování střešních prvků z hliníkového plechu hřebene nevětraného z hřebenáčů</t>
  </si>
  <si>
    <t>983851598</t>
  </si>
  <si>
    <t>31</t>
  </si>
  <si>
    <t>764221436</t>
  </si>
  <si>
    <t>Oplechování střešních prvků z hliníkového plechu nároží větraného, včetně větrací mřížky rš 500 mm</t>
  </si>
  <si>
    <t>1958387321</t>
  </si>
  <si>
    <t>764221466</t>
  </si>
  <si>
    <t>Oplechování střešních prvků z hliníkového plechu úžlabí rš 500 mm</t>
  </si>
  <si>
    <t>-1619839275</t>
  </si>
  <si>
    <t>120</t>
  </si>
  <si>
    <t>110</t>
  </si>
  <si>
    <t>764222403</t>
  </si>
  <si>
    <t>Oplechování střešních prvků z hliníkového plechu štítu závětrnou lištou rš 250 mm</t>
  </si>
  <si>
    <t>322097793</t>
  </si>
  <si>
    <t>35</t>
  </si>
  <si>
    <t>764222434</t>
  </si>
  <si>
    <t>Oplechování střešních prvků z hliníkového plechu okapu okapovým plechem střechy rovné rš 330 mm</t>
  </si>
  <si>
    <t>-753609653</t>
  </si>
  <si>
    <t>44</t>
  </si>
  <si>
    <t>764224407</t>
  </si>
  <si>
    <t>Oplechování horních ploch zdí a nadezdívek (atik) z hliníkového plechu mechanicky kotvené rš 670 mm</t>
  </si>
  <si>
    <t>-1713336031</t>
  </si>
  <si>
    <t>124</t>
  </si>
  <si>
    <t>764227404</t>
  </si>
  <si>
    <t>Oplechování parapetů z hliníkového plechu oblých nebo ze segmentů, včetně rohů mechanicky kotvené rš 330 mm</t>
  </si>
  <si>
    <t>1392838666</t>
  </si>
  <si>
    <t>109</t>
  </si>
  <si>
    <t>764324446</t>
  </si>
  <si>
    <t>Lemování sloupků komínových lávek z hliníkového plechu s podložkou, střech s krytinou prejzovou nebo vlnitou rš 500 x 670 mm</t>
  </si>
  <si>
    <t>kus</t>
  </si>
  <si>
    <t>1429111829</t>
  </si>
  <si>
    <t>764501107</t>
  </si>
  <si>
    <t>Montáž žlabu podokapního půlkruhového rohu</t>
  </si>
  <si>
    <t>-1447903735</t>
  </si>
  <si>
    <t>10</t>
  </si>
  <si>
    <t>LND.RVIRVY.2</t>
  </si>
  <si>
    <t>kout/roh žlabový RVI/RVY LINDAB úhel 90° 150mm</t>
  </si>
  <si>
    <t>1888125020</t>
  </si>
  <si>
    <t>48</t>
  </si>
  <si>
    <t>764501104</t>
  </si>
  <si>
    <t>Montáž žlabu podokapního půlkruhového čela</t>
  </si>
  <si>
    <t>-1358291687</t>
  </si>
  <si>
    <t>47</t>
  </si>
  <si>
    <t>55344832</t>
  </si>
  <si>
    <t>čelo žlabu půlkulaté Al 250mm</t>
  </si>
  <si>
    <t>-1143915976</t>
  </si>
  <si>
    <t>6</t>
  </si>
  <si>
    <t>45</t>
  </si>
  <si>
    <t>764501108</t>
  </si>
  <si>
    <t>Montáž žlabu podokapního půlkruhového kotlíku</t>
  </si>
  <si>
    <t>-498247307</t>
  </si>
  <si>
    <t>46</t>
  </si>
  <si>
    <t>55344844</t>
  </si>
  <si>
    <t>kotlík kulatý Al 280/100mm</t>
  </si>
  <si>
    <t>-392319634</t>
  </si>
  <si>
    <t>40</t>
  </si>
  <si>
    <t>764503104</t>
  </si>
  <si>
    <t>Montáž žlabu nadokapního (nástřešního) oblého tvaru žlabu</t>
  </si>
  <si>
    <t>1833063699</t>
  </si>
  <si>
    <t>41</t>
  </si>
  <si>
    <t>PFA.575001</t>
  </si>
  <si>
    <t>žlab nástřešní PREFA s ochrannou fólií</t>
  </si>
  <si>
    <t>1467157546</t>
  </si>
  <si>
    <t>41*1,2 'Přepočtené koeficientem množství</t>
  </si>
  <si>
    <t>42</t>
  </si>
  <si>
    <t>764503106</t>
  </si>
  <si>
    <t>Montáž žlabu nadokapního (nástřešního) oblého tvaru háku</t>
  </si>
  <si>
    <t>-555402125</t>
  </si>
  <si>
    <t>43</t>
  </si>
  <si>
    <t>55344829</t>
  </si>
  <si>
    <t>hák žlabový pro nástřešní žlab Al</t>
  </si>
  <si>
    <t>2056140907</t>
  </si>
  <si>
    <t>765</t>
  </si>
  <si>
    <t>Krytina skládaná</t>
  </si>
  <si>
    <t>102</t>
  </si>
  <si>
    <t>765131803</t>
  </si>
  <si>
    <t>Demontáž azbestocementové krytiny skládané sklonu do 30° do suti</t>
  </si>
  <si>
    <t>-1399490659</t>
  </si>
  <si>
    <t>103</t>
  </si>
  <si>
    <t>765131843</t>
  </si>
  <si>
    <t>Demontáž azbestocementové krytiny skládané Příplatek k cenám za sklon přes 30° demontáže krytiny</t>
  </si>
  <si>
    <t>-1087111980</t>
  </si>
  <si>
    <t>765131853</t>
  </si>
  <si>
    <t>Demontáž azbestocementové krytiny skládané Příplatek k cenám za sklon přes 30° demontáže hřebene nebo nároží</t>
  </si>
  <si>
    <t>-125888087</t>
  </si>
  <si>
    <t>111</t>
  </si>
  <si>
    <t>765135015</t>
  </si>
  <si>
    <t>Montáž střešních doplňků vláknocementové krytiny skládané střešních výlezů, plochy jednotlivě přes 1,0 m2</t>
  </si>
  <si>
    <t>-928022656</t>
  </si>
  <si>
    <t>112</t>
  </si>
  <si>
    <t>59161157</t>
  </si>
  <si>
    <t>výlez na střechu pro vláknocementové krytiny 900x1150mm Al</t>
  </si>
  <si>
    <t>840643138</t>
  </si>
  <si>
    <t>24</t>
  </si>
  <si>
    <t>765191023</t>
  </si>
  <si>
    <t>Montáž pojistné hydroizolační nebo parotěsné fólie kladené ve sklonu přes 20° s lepenými přesahy na bednění nebo tepelnou izolaci</t>
  </si>
  <si>
    <t>-1344315718</t>
  </si>
  <si>
    <t>20</t>
  </si>
  <si>
    <t>28329036</t>
  </si>
  <si>
    <t>fólie kontaktní difuzně propustná pro doplňkovou hydroizolační vrstvu, třívrstvá mikroporézní PP 150g/m2 s integrovanou samolepící páskou</t>
  </si>
  <si>
    <t>1161771949</t>
  </si>
  <si>
    <t>280*1,25</t>
  </si>
  <si>
    <t>765191031</t>
  </si>
  <si>
    <t>Montáž pojistné hydroizolační nebo parotěsné fólie lepení těsnících pásků pod kontralatě</t>
  </si>
  <si>
    <t>-783459377</t>
  </si>
  <si>
    <t>250</t>
  </si>
  <si>
    <t>22</t>
  </si>
  <si>
    <t>28329303</t>
  </si>
  <si>
    <t>páska těsnící jednostranně lepící butylkaučuková pod kontralatě š 50mm</t>
  </si>
  <si>
    <t>1027745569</t>
  </si>
  <si>
    <t>132</t>
  </si>
  <si>
    <t>765192001</t>
  </si>
  <si>
    <t>Nouzové zakrytí střechy plachtou</t>
  </si>
  <si>
    <t>-915311299</t>
  </si>
  <si>
    <t>23</t>
  </si>
  <si>
    <t>998765102</t>
  </si>
  <si>
    <t>Přesun hmot pro krytiny skládané stanovený z hmotnosti přesunovaného materiálu vodorovná dopravní vzdálenost do 50 m základní na objektech výšky přes 6 do 12 m</t>
  </si>
  <si>
    <t>-1350275832</t>
  </si>
  <si>
    <t>766</t>
  </si>
  <si>
    <t>Konstrukce truhlářské</t>
  </si>
  <si>
    <t>119</t>
  </si>
  <si>
    <t>766621003</t>
  </si>
  <si>
    <t>Montáž oken dřevěných včetně montáže rámu plochy přes 1 m2 pevných do dřevěné konstrukce, výšky přes 2,5 m</t>
  </si>
  <si>
    <t>-2112598392</t>
  </si>
  <si>
    <t>61110007</t>
  </si>
  <si>
    <t>okno dřevěné s fixním zasklením trojsklo přes plochu 1m2 přes v 2,5m</t>
  </si>
  <si>
    <t>324558411</t>
  </si>
  <si>
    <t>125</t>
  </si>
  <si>
    <t>766694126</t>
  </si>
  <si>
    <t>Montáž ostatních truhlářských konstrukcí parapetních desek dřevěných nebo plastových šířky přes 300 mm</t>
  </si>
  <si>
    <t>-621793416</t>
  </si>
  <si>
    <t>126</t>
  </si>
  <si>
    <t>60794103</t>
  </si>
  <si>
    <t>parapet dřevotřískový vnitřní povrch laminátový š 300mm</t>
  </si>
  <si>
    <t>-829364981</t>
  </si>
  <si>
    <t>783</t>
  </si>
  <si>
    <t>Dokončovací práce - nátěry</t>
  </si>
  <si>
    <t>60</t>
  </si>
  <si>
    <t>783201201</t>
  </si>
  <si>
    <t>Příprava podkladu tesařských konstrukcí před provedením nátěru broušení</t>
  </si>
  <si>
    <t>-944663448</t>
  </si>
  <si>
    <t>58</t>
  </si>
  <si>
    <t>783204120</t>
  </si>
  <si>
    <t>Provedení nátěru tesařských konstrukcí napouštěcího sanačního proti dřevokazným houbám, hmyzu a plísním zabudovaných do konstrukce stříkáním</t>
  </si>
  <si>
    <t>764216107</t>
  </si>
  <si>
    <t>59</t>
  </si>
  <si>
    <t>24599008</t>
  </si>
  <si>
    <t>hmota nátěrová tixotropní s preventivním a sanačním účinkem proti hmyzu i houbám na dřevo</t>
  </si>
  <si>
    <t>litr</t>
  </si>
  <si>
    <t>-1336544744</t>
  </si>
  <si>
    <t>125*0,563 'Přepočtené koeficientem množství</t>
  </si>
  <si>
    <t>134</t>
  </si>
  <si>
    <t>783224101</t>
  </si>
  <si>
    <t>Základní nátěr tesařských konstrukcí jednonásobný akrylátový</t>
  </si>
  <si>
    <t>380535672</t>
  </si>
  <si>
    <t>D6</t>
  </si>
  <si>
    <t>Hromosvod šikmé střechy</t>
  </si>
  <si>
    <t>76</t>
  </si>
  <si>
    <t>741410021.1</t>
  </si>
  <si>
    <t>Montáž pásku uzemňovacího průřezu do 120 mm2 v městské zástavbě v zemi</t>
  </si>
  <si>
    <t>784799086</t>
  </si>
  <si>
    <t>délka střechy+délka střechy+rozvinutá šířka střechy+rozvinutá šířka střechy</t>
  </si>
  <si>
    <t>12+12+8+8</t>
  </si>
  <si>
    <t>77</t>
  </si>
  <si>
    <t>35442062</t>
  </si>
  <si>
    <t>pás zemnící 30x4mm FeZn</t>
  </si>
  <si>
    <t>267023990</t>
  </si>
  <si>
    <t>(délka střechy+délka střechy+rozvinutá šířka střechy+rozvinutá šířka střechy)*přepočtový koeficient m / kg</t>
  </si>
  <si>
    <t>(12+12+8+8)*0.95</t>
  </si>
  <si>
    <t>78</t>
  </si>
  <si>
    <t>741420001</t>
  </si>
  <si>
    <t>Montáž hromosvodného vedení svodových drátů nebo lan s podpěrami, Ø do 10 mm</t>
  </si>
  <si>
    <t>-763671194</t>
  </si>
  <si>
    <t>délka střechy+délka svodu*4+délka svodu*4</t>
  </si>
  <si>
    <t>88</t>
  </si>
  <si>
    <t>79</t>
  </si>
  <si>
    <t>35441077</t>
  </si>
  <si>
    <t>drát D 8mm AlMgSi</t>
  </si>
  <si>
    <t>2134977896</t>
  </si>
  <si>
    <t>10,8</t>
  </si>
  <si>
    <t>80</t>
  </si>
  <si>
    <t>35441470</t>
  </si>
  <si>
    <t>podpěra vedení FeZn pod taškovou krytinu 100mm</t>
  </si>
  <si>
    <t>-1627594419</t>
  </si>
  <si>
    <t>127</t>
  </si>
  <si>
    <t>35441706</t>
  </si>
  <si>
    <t>podpěra vedení hromosvodu na hřebenáče - 120-200/60-100mm, nerez</t>
  </si>
  <si>
    <t>-209277706</t>
  </si>
  <si>
    <t>82</t>
  </si>
  <si>
    <t>741420021</t>
  </si>
  <si>
    <t>Montáž svorka hromosvodná se 2 šrouby</t>
  </si>
  <si>
    <t>-397703641</t>
  </si>
  <si>
    <t>83</t>
  </si>
  <si>
    <t>35431038</t>
  </si>
  <si>
    <t>svorka uzemnění FeZn na okapové žlaby, 60mm</t>
  </si>
  <si>
    <t>975158265</t>
  </si>
  <si>
    <t>84</t>
  </si>
  <si>
    <t>35431040</t>
  </si>
  <si>
    <t>svorka uzemnění FeZn na vodovodní potrubí a okapové roury</t>
  </si>
  <si>
    <t>-835445990</t>
  </si>
  <si>
    <t>85</t>
  </si>
  <si>
    <t>35441885</t>
  </si>
  <si>
    <t>svorka spojovací pro lano D 8-10mm</t>
  </si>
  <si>
    <t>453162459</t>
  </si>
  <si>
    <t>86</t>
  </si>
  <si>
    <t>741420022</t>
  </si>
  <si>
    <t>Montáž svorka hromosvodná se 3 a více šrouby</t>
  </si>
  <si>
    <t>619325402</t>
  </si>
  <si>
    <t>5</t>
  </si>
  <si>
    <t>87</t>
  </si>
  <si>
    <t>35431015</t>
  </si>
  <si>
    <t>svorka uzemnění FeZn zkušební, spoj hromosvod/uzemnění</t>
  </si>
  <si>
    <t>920943797</t>
  </si>
  <si>
    <t>35441860</t>
  </si>
  <si>
    <t>svorka FeZn k jímací tyči - 4 šrouby</t>
  </si>
  <si>
    <t>-1158079564</t>
  </si>
  <si>
    <t>89</t>
  </si>
  <si>
    <t>741420051</t>
  </si>
  <si>
    <t>Montáž vedení hromosvodné-úhelník nebo trubka s držáky do zdiva</t>
  </si>
  <si>
    <t>-1908702514</t>
  </si>
  <si>
    <t>90</t>
  </si>
  <si>
    <t>35441830</t>
  </si>
  <si>
    <t>úhelník ochranný na ochranu svodu - 1700mm, FeZn</t>
  </si>
  <si>
    <t>-1853553152</t>
  </si>
  <si>
    <t>91</t>
  </si>
  <si>
    <t>35441836</t>
  </si>
  <si>
    <t>držák ochranného úhelníku do zdiva, FeZn</t>
  </si>
  <si>
    <t>196893174</t>
  </si>
  <si>
    <t>92</t>
  </si>
  <si>
    <t>741420083</t>
  </si>
  <si>
    <t>Montáž vedení hromosvodné-štítek k označení svodu</t>
  </si>
  <si>
    <t>-1169721390</t>
  </si>
  <si>
    <t>93</t>
  </si>
  <si>
    <t>35442110</t>
  </si>
  <si>
    <t>štítek plastový - čísla svodů</t>
  </si>
  <si>
    <t>573018374</t>
  </si>
  <si>
    <t>94</t>
  </si>
  <si>
    <t>741420103</t>
  </si>
  <si>
    <t>Montáž držáků oddáleného vedení na trubku</t>
  </si>
  <si>
    <t>405787473</t>
  </si>
  <si>
    <t>95</t>
  </si>
  <si>
    <t>35442200</t>
  </si>
  <si>
    <t>držák oddáleného hromosvodu FeZn na trubku pr. 35-43mm (1 1/4")</t>
  </si>
  <si>
    <t>-2041956672</t>
  </si>
  <si>
    <t>96</t>
  </si>
  <si>
    <t>741420121</t>
  </si>
  <si>
    <t>Montáž izolační tyče oddáleného vedení</t>
  </si>
  <si>
    <t>-999471219</t>
  </si>
  <si>
    <t>97</t>
  </si>
  <si>
    <t>35442209</t>
  </si>
  <si>
    <t>tyč izolační GFK pro vodič, příložky a spoj. mat. FeZn 430mm</t>
  </si>
  <si>
    <t>1293430678</t>
  </si>
  <si>
    <t>98</t>
  </si>
  <si>
    <t>741430004</t>
  </si>
  <si>
    <t>Montáž tyč jímací délky do 3 m na střešní hřeben</t>
  </si>
  <si>
    <t>-26011305</t>
  </si>
  <si>
    <t>99</t>
  </si>
  <si>
    <t>35442151</t>
  </si>
  <si>
    <t>tyč jímací s rovným koncem 16/10 1500 (500/1000)mm AlMgSi</t>
  </si>
  <si>
    <t>-1857859148</t>
  </si>
  <si>
    <t>741810001</t>
  </si>
  <si>
    <t>Celková prohlídka elektrického rozvodu a zařízení do 100 000,- Kč</t>
  </si>
  <si>
    <t>600495972</t>
  </si>
  <si>
    <t>101</t>
  </si>
  <si>
    <t>741820011</t>
  </si>
  <si>
    <t>Měření zemnící síť dl pásku do 100 m</t>
  </si>
  <si>
    <t>-1674722851</t>
  </si>
  <si>
    <t>105</t>
  </si>
  <si>
    <t>R00002</t>
  </si>
  <si>
    <t>Revize hromosod, měření, .........</t>
  </si>
  <si>
    <t>-1468260948</t>
  </si>
  <si>
    <t>VRN</t>
  </si>
  <si>
    <t>Vedlejší rozpočtové náklady</t>
  </si>
  <si>
    <t>VRN2</t>
  </si>
  <si>
    <t>Příprava staveniště</t>
  </si>
  <si>
    <t>73</t>
  </si>
  <si>
    <t>020001000</t>
  </si>
  <si>
    <t>kpl</t>
  </si>
  <si>
    <t>1024</t>
  </si>
  <si>
    <t>1335697731</t>
  </si>
  <si>
    <t>VRN3</t>
  </si>
  <si>
    <t>Zařízení staveniště</t>
  </si>
  <si>
    <t>74</t>
  </si>
  <si>
    <t>030001000</t>
  </si>
  <si>
    <t>Kč</t>
  </si>
  <si>
    <t>1444361457</t>
  </si>
  <si>
    <t>"předpokládaná doba výstavby 12 měsíců</t>
  </si>
  <si>
    <t>"WC buňka</t>
  </si>
  <si>
    <t>12*2200</t>
  </si>
  <si>
    <t>"staveništní buňka</t>
  </si>
  <si>
    <t>12*3100</t>
  </si>
  <si>
    <t>"oplocení, celkem 240m</t>
  </si>
  <si>
    <t>12*295*5</t>
  </si>
  <si>
    <t>"pojezdové panely, celkem 12ks</t>
  </si>
  <si>
    <t>12*12*85</t>
  </si>
  <si>
    <t>Součet</t>
  </si>
  <si>
    <t>VRN8</t>
  </si>
  <si>
    <t>Přesun stavebních kapacit</t>
  </si>
  <si>
    <t>75</t>
  </si>
  <si>
    <t>080001000</t>
  </si>
  <si>
    <t>Další náklady na pracovníky</t>
  </si>
  <si>
    <t>-1114774</t>
  </si>
  <si>
    <t>VRN9</t>
  </si>
  <si>
    <t>Ostatní náklady</t>
  </si>
  <si>
    <t>57</t>
  </si>
  <si>
    <t>090001000</t>
  </si>
  <si>
    <t>…</t>
  </si>
  <si>
    <t>1079025852</t>
  </si>
  <si>
    <t>Ostatní náklady (spojovací materiál, oplechování komínu.......)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</si>
</sst>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17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30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32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30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32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005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Mateřská škola Český Těšín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Český Těšín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4. 2. 2025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Mateřská škola Český Těšín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SPIRES GENERAL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>SPIRES GENERAL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'005 - Mateřská škola Česk...'!J28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'005 - Mateřská škola Česk...'!P131</f>
        <v>0</v>
      </c>
      <c r="AV95" s="127">
        <f>'005 - Mateřská škola Česk...'!J31</f>
        <v>0</v>
      </c>
      <c r="AW95" s="127">
        <f>'005 - Mateřská škola Česk...'!J32</f>
        <v>0</v>
      </c>
      <c r="AX95" s="127">
        <f>'005 - Mateřská škola Česk...'!J33</f>
        <v>0</v>
      </c>
      <c r="AY95" s="127">
        <f>'005 - Mateřská škola Česk...'!J34</f>
        <v>0</v>
      </c>
      <c r="AZ95" s="127">
        <f>'005 - Mateřská škola Česk...'!F31</f>
        <v>0</v>
      </c>
      <c r="BA95" s="127">
        <f>'005 - Mateřská škola Česk...'!F32</f>
        <v>0</v>
      </c>
      <c r="BB95" s="127">
        <f>'005 - Mateřská škola Česk...'!F33</f>
        <v>0</v>
      </c>
      <c r="BC95" s="127">
        <f>'005 - Mateřská škola Česk...'!F34</f>
        <v>0</v>
      </c>
      <c r="BD95" s="129">
        <f>'005 - Mateřská škola Česk...'!F35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hWu/0TgoYTHiWuZLFOSteBaz8yHCC3esy8IU8/0aqJhiH/ydBrApCOmR8jjjyoIocPv7be5aybAtiEg+6UpUpg==" hashValue="H8t32CrLHwvOdx9DeWMSaT6lt9MVkLWEGbOw2nx0LkCaPKlk8fqPg7LD+WiYQask7uPlO9J6r9bFconYAmn5y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05 - Mateřská škola Čes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83</v>
      </c>
    </row>
    <row r="4" s="1" customFormat="1" ht="24.96" customHeight="1">
      <c r="B4" s="20"/>
      <c r="D4" s="133" t="s">
        <v>84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4. 2. 2025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17</v>
      </c>
      <c r="F13" s="38"/>
      <c r="G13" s="38"/>
      <c r="H13" s="38"/>
      <c r="I13" s="135" t="s">
        <v>26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27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26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29</v>
      </c>
      <c r="E18" s="38"/>
      <c r="F18" s="38"/>
      <c r="G18" s="38"/>
      <c r="H18" s="38"/>
      <c r="I18" s="135" t="s">
        <v>25</v>
      </c>
      <c r="J18" s="137" t="s">
        <v>30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26</v>
      </c>
      <c r="J19" s="137" t="s">
        <v>32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34</v>
      </c>
      <c r="E21" s="38"/>
      <c r="F21" s="38"/>
      <c r="G21" s="38"/>
      <c r="H21" s="38"/>
      <c r="I21" s="135" t="s">
        <v>25</v>
      </c>
      <c r="J21" s="137" t="s">
        <v>30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31</v>
      </c>
      <c r="F22" s="38"/>
      <c r="G22" s="38"/>
      <c r="H22" s="38"/>
      <c r="I22" s="135" t="s">
        <v>26</v>
      </c>
      <c r="J22" s="137" t="s">
        <v>32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36</v>
      </c>
      <c r="E28" s="38"/>
      <c r="F28" s="38"/>
      <c r="G28" s="38"/>
      <c r="H28" s="38"/>
      <c r="I28" s="38"/>
      <c r="J28" s="145">
        <f>ROUND(J131,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38</v>
      </c>
      <c r="G30" s="38"/>
      <c r="H30" s="38"/>
      <c r="I30" s="146" t="s">
        <v>37</v>
      </c>
      <c r="J30" s="146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40</v>
      </c>
      <c r="E31" s="135" t="s">
        <v>41</v>
      </c>
      <c r="F31" s="148">
        <f>ROUND((SUM(BE131:BE330)),  2)</f>
        <v>0</v>
      </c>
      <c r="G31" s="38"/>
      <c r="H31" s="38"/>
      <c r="I31" s="149">
        <v>0.20999999999999999</v>
      </c>
      <c r="J31" s="148">
        <f>ROUND(((SUM(BE131:BE330))*I31),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42</v>
      </c>
      <c r="F32" s="148">
        <f>ROUND((SUM(BF131:BF330)),  2)</f>
        <v>0</v>
      </c>
      <c r="G32" s="38"/>
      <c r="H32" s="38"/>
      <c r="I32" s="149">
        <v>0.12</v>
      </c>
      <c r="J32" s="148">
        <f>ROUND(((SUM(BF131:BF330))*I32),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43</v>
      </c>
      <c r="F33" s="148">
        <f>ROUND((SUM(BG131:BG330)),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44</v>
      </c>
      <c r="F34" s="148">
        <f>ROUND((SUM(BH131:BH330)),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45</v>
      </c>
      <c r="F35" s="148">
        <f>ROUND((SUM(BI131:BI330)),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46</v>
      </c>
      <c r="E37" s="152"/>
      <c r="F37" s="152"/>
      <c r="G37" s="153" t="s">
        <v>47</v>
      </c>
      <c r="H37" s="154" t="s">
        <v>48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49</v>
      </c>
      <c r="E50" s="158"/>
      <c r="F50" s="158"/>
      <c r="G50" s="157" t="s">
        <v>50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51</v>
      </c>
      <c r="E61" s="160"/>
      <c r="F61" s="161" t="s">
        <v>52</v>
      </c>
      <c r="G61" s="159" t="s">
        <v>51</v>
      </c>
      <c r="H61" s="160"/>
      <c r="I61" s="160"/>
      <c r="J61" s="162" t="s">
        <v>52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53</v>
      </c>
      <c r="E65" s="163"/>
      <c r="F65" s="163"/>
      <c r="G65" s="157" t="s">
        <v>54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51</v>
      </c>
      <c r="E76" s="160"/>
      <c r="F76" s="161" t="s">
        <v>52</v>
      </c>
      <c r="G76" s="159" t="s">
        <v>51</v>
      </c>
      <c r="H76" s="160"/>
      <c r="I76" s="160"/>
      <c r="J76" s="162" t="s">
        <v>52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Mateřská škola Český Těšín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Český Těšín</v>
      </c>
      <c r="G87" s="40"/>
      <c r="H87" s="40"/>
      <c r="I87" s="32" t="s">
        <v>22</v>
      </c>
      <c r="J87" s="79" t="str">
        <f>IF(J10="","",J10)</f>
        <v>4. 2. 2025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5.65" customHeight="1">
      <c r="A89" s="38"/>
      <c r="B89" s="39"/>
      <c r="C89" s="32" t="s">
        <v>24</v>
      </c>
      <c r="D89" s="40"/>
      <c r="E89" s="40"/>
      <c r="F89" s="27" t="str">
        <f>E13</f>
        <v>Mateřská škola Český Těšín</v>
      </c>
      <c r="G89" s="40"/>
      <c r="H89" s="40"/>
      <c r="I89" s="32" t="s">
        <v>29</v>
      </c>
      <c r="J89" s="36" t="str">
        <f>E19</f>
        <v>SPIRES GENERAL s.r.o.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25.65" customHeight="1">
      <c r="A90" s="38"/>
      <c r="B90" s="39"/>
      <c r="C90" s="32" t="s">
        <v>27</v>
      </c>
      <c r="D90" s="40"/>
      <c r="E90" s="40"/>
      <c r="F90" s="27" t="str">
        <f>IF(E16="","",E16)</f>
        <v>Vyplň údaj</v>
      </c>
      <c r="G90" s="40"/>
      <c r="H90" s="40"/>
      <c r="I90" s="32" t="s">
        <v>34</v>
      </c>
      <c r="J90" s="36" t="str">
        <f>E22</f>
        <v>SPIRES GENERAL s.r.o.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86</v>
      </c>
      <c r="D92" s="169"/>
      <c r="E92" s="169"/>
      <c r="F92" s="169"/>
      <c r="G92" s="169"/>
      <c r="H92" s="169"/>
      <c r="I92" s="169"/>
      <c r="J92" s="170" t="s">
        <v>87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88</v>
      </c>
      <c r="D94" s="40"/>
      <c r="E94" s="40"/>
      <c r="F94" s="40"/>
      <c r="G94" s="40"/>
      <c r="H94" s="40"/>
      <c r="I94" s="40"/>
      <c r="J94" s="110">
        <f>J131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89</v>
      </c>
    </row>
    <row r="95" s="9" customFormat="1" ht="24.96" customHeight="1">
      <c r="A95" s="9"/>
      <c r="B95" s="172"/>
      <c r="C95" s="173"/>
      <c r="D95" s="174" t="s">
        <v>90</v>
      </c>
      <c r="E95" s="175"/>
      <c r="F95" s="175"/>
      <c r="G95" s="175"/>
      <c r="H95" s="175"/>
      <c r="I95" s="175"/>
      <c r="J95" s="176">
        <f>J132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91</v>
      </c>
      <c r="E96" s="181"/>
      <c r="F96" s="181"/>
      <c r="G96" s="181"/>
      <c r="H96" s="181"/>
      <c r="I96" s="181"/>
      <c r="J96" s="182">
        <f>J133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92</v>
      </c>
      <c r="E97" s="181"/>
      <c r="F97" s="181"/>
      <c r="G97" s="181"/>
      <c r="H97" s="181"/>
      <c r="I97" s="181"/>
      <c r="J97" s="182">
        <f>J136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93</v>
      </c>
      <c r="E98" s="181"/>
      <c r="F98" s="181"/>
      <c r="G98" s="181"/>
      <c r="H98" s="181"/>
      <c r="I98" s="181"/>
      <c r="J98" s="182">
        <f>J146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94</v>
      </c>
      <c r="E99" s="181"/>
      <c r="F99" s="181"/>
      <c r="G99" s="181"/>
      <c r="H99" s="181"/>
      <c r="I99" s="181"/>
      <c r="J99" s="182">
        <f>J154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78"/>
      <c r="C100" s="179"/>
      <c r="D100" s="180" t="s">
        <v>95</v>
      </c>
      <c r="E100" s="181"/>
      <c r="F100" s="181"/>
      <c r="G100" s="181"/>
      <c r="H100" s="181"/>
      <c r="I100" s="181"/>
      <c r="J100" s="182">
        <f>J155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2"/>
      <c r="C101" s="173"/>
      <c r="D101" s="174" t="s">
        <v>96</v>
      </c>
      <c r="E101" s="175"/>
      <c r="F101" s="175"/>
      <c r="G101" s="175"/>
      <c r="H101" s="175"/>
      <c r="I101" s="175"/>
      <c r="J101" s="176">
        <f>J171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8"/>
      <c r="C102" s="179"/>
      <c r="D102" s="180" t="s">
        <v>97</v>
      </c>
      <c r="E102" s="181"/>
      <c r="F102" s="181"/>
      <c r="G102" s="181"/>
      <c r="H102" s="181"/>
      <c r="I102" s="181"/>
      <c r="J102" s="182">
        <f>J172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98</v>
      </c>
      <c r="E103" s="181"/>
      <c r="F103" s="181"/>
      <c r="G103" s="181"/>
      <c r="H103" s="181"/>
      <c r="I103" s="181"/>
      <c r="J103" s="182">
        <f>J177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99</v>
      </c>
      <c r="E104" s="181"/>
      <c r="F104" s="181"/>
      <c r="G104" s="181"/>
      <c r="H104" s="181"/>
      <c r="I104" s="181"/>
      <c r="J104" s="182">
        <f>J190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100</v>
      </c>
      <c r="E105" s="181"/>
      <c r="F105" s="181"/>
      <c r="G105" s="181"/>
      <c r="H105" s="181"/>
      <c r="I105" s="181"/>
      <c r="J105" s="182">
        <f>J226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101</v>
      </c>
      <c r="E106" s="181"/>
      <c r="F106" s="181"/>
      <c r="G106" s="181"/>
      <c r="H106" s="181"/>
      <c r="I106" s="181"/>
      <c r="J106" s="182">
        <f>J242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102</v>
      </c>
      <c r="E107" s="181"/>
      <c r="F107" s="181"/>
      <c r="G107" s="181"/>
      <c r="H107" s="181"/>
      <c r="I107" s="181"/>
      <c r="J107" s="182">
        <f>J247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78"/>
      <c r="C108" s="179"/>
      <c r="D108" s="180" t="s">
        <v>103</v>
      </c>
      <c r="E108" s="181"/>
      <c r="F108" s="181"/>
      <c r="G108" s="181"/>
      <c r="H108" s="181"/>
      <c r="I108" s="181"/>
      <c r="J108" s="182">
        <f>J253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2"/>
      <c r="C109" s="173"/>
      <c r="D109" s="174" t="s">
        <v>104</v>
      </c>
      <c r="E109" s="175"/>
      <c r="F109" s="175"/>
      <c r="G109" s="175"/>
      <c r="H109" s="175"/>
      <c r="I109" s="175"/>
      <c r="J109" s="176">
        <f>J310</f>
        <v>0</v>
      </c>
      <c r="K109" s="173"/>
      <c r="L109" s="17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78"/>
      <c r="C110" s="179"/>
      <c r="D110" s="180" t="s">
        <v>105</v>
      </c>
      <c r="E110" s="181"/>
      <c r="F110" s="181"/>
      <c r="G110" s="181"/>
      <c r="H110" s="181"/>
      <c r="I110" s="181"/>
      <c r="J110" s="182">
        <f>J311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106</v>
      </c>
      <c r="E111" s="181"/>
      <c r="F111" s="181"/>
      <c r="G111" s="181"/>
      <c r="H111" s="181"/>
      <c r="I111" s="181"/>
      <c r="J111" s="182">
        <f>J313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107</v>
      </c>
      <c r="E112" s="181"/>
      <c r="F112" s="181"/>
      <c r="G112" s="181"/>
      <c r="H112" s="181"/>
      <c r="I112" s="181"/>
      <c r="J112" s="182">
        <f>J325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108</v>
      </c>
      <c r="E113" s="181"/>
      <c r="F113" s="181"/>
      <c r="G113" s="181"/>
      <c r="H113" s="181"/>
      <c r="I113" s="181"/>
      <c r="J113" s="182">
        <f>J327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109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76" t="str">
        <f>E7</f>
        <v>Mateřská škola Český Těšín</v>
      </c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F10</f>
        <v>Český Těšín</v>
      </c>
      <c r="G125" s="40"/>
      <c r="H125" s="40"/>
      <c r="I125" s="32" t="s">
        <v>22</v>
      </c>
      <c r="J125" s="79" t="str">
        <f>IF(J10="","",J10)</f>
        <v>4. 2. 2025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5.65" customHeight="1">
      <c r="A127" s="38"/>
      <c r="B127" s="39"/>
      <c r="C127" s="32" t="s">
        <v>24</v>
      </c>
      <c r="D127" s="40"/>
      <c r="E127" s="40"/>
      <c r="F127" s="27" t="str">
        <f>E13</f>
        <v>Mateřská škola Český Těšín</v>
      </c>
      <c r="G127" s="40"/>
      <c r="H127" s="40"/>
      <c r="I127" s="32" t="s">
        <v>29</v>
      </c>
      <c r="J127" s="36" t="str">
        <f>E19</f>
        <v>SPIRES GENERAL s.r.o.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5.65" customHeight="1">
      <c r="A128" s="38"/>
      <c r="B128" s="39"/>
      <c r="C128" s="32" t="s">
        <v>27</v>
      </c>
      <c r="D128" s="40"/>
      <c r="E128" s="40"/>
      <c r="F128" s="27" t="str">
        <f>IF(E16="","",E16)</f>
        <v>Vyplň údaj</v>
      </c>
      <c r="G128" s="40"/>
      <c r="H128" s="40"/>
      <c r="I128" s="32" t="s">
        <v>34</v>
      </c>
      <c r="J128" s="36" t="str">
        <f>E22</f>
        <v>SPIRES GENERAL s.r.o.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84"/>
      <c r="B130" s="185"/>
      <c r="C130" s="186" t="s">
        <v>110</v>
      </c>
      <c r="D130" s="187" t="s">
        <v>61</v>
      </c>
      <c r="E130" s="187" t="s">
        <v>57</v>
      </c>
      <c r="F130" s="187" t="s">
        <v>58</v>
      </c>
      <c r="G130" s="187" t="s">
        <v>111</v>
      </c>
      <c r="H130" s="187" t="s">
        <v>112</v>
      </c>
      <c r="I130" s="187" t="s">
        <v>113</v>
      </c>
      <c r="J130" s="188" t="s">
        <v>87</v>
      </c>
      <c r="K130" s="189" t="s">
        <v>114</v>
      </c>
      <c r="L130" s="190"/>
      <c r="M130" s="100" t="s">
        <v>1</v>
      </c>
      <c r="N130" s="101" t="s">
        <v>40</v>
      </c>
      <c r="O130" s="101" t="s">
        <v>115</v>
      </c>
      <c r="P130" s="101" t="s">
        <v>116</v>
      </c>
      <c r="Q130" s="101" t="s">
        <v>117</v>
      </c>
      <c r="R130" s="101" t="s">
        <v>118</v>
      </c>
      <c r="S130" s="101" t="s">
        <v>119</v>
      </c>
      <c r="T130" s="102" t="s">
        <v>120</v>
      </c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</row>
    <row r="131" s="2" customFormat="1" ht="22.8" customHeight="1">
      <c r="A131" s="38"/>
      <c r="B131" s="39"/>
      <c r="C131" s="107" t="s">
        <v>121</v>
      </c>
      <c r="D131" s="40"/>
      <c r="E131" s="40"/>
      <c r="F131" s="40"/>
      <c r="G131" s="40"/>
      <c r="H131" s="40"/>
      <c r="I131" s="40"/>
      <c r="J131" s="191">
        <f>BK131</f>
        <v>0</v>
      </c>
      <c r="K131" s="40"/>
      <c r="L131" s="44"/>
      <c r="M131" s="103"/>
      <c r="N131" s="192"/>
      <c r="O131" s="104"/>
      <c r="P131" s="193">
        <f>P132+P171+P310</f>
        <v>0</v>
      </c>
      <c r="Q131" s="104"/>
      <c r="R131" s="193">
        <f>R132+R171+R310</f>
        <v>13.177088680000001</v>
      </c>
      <c r="S131" s="104"/>
      <c r="T131" s="194">
        <f>T132+T171+T310</f>
        <v>6.378400000000001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75</v>
      </c>
      <c r="AU131" s="17" t="s">
        <v>89</v>
      </c>
      <c r="BK131" s="195">
        <f>BK132+BK171+BK310</f>
        <v>0</v>
      </c>
    </row>
    <row r="132" s="12" customFormat="1" ht="25.92" customHeight="1">
      <c r="A132" s="12"/>
      <c r="B132" s="196"/>
      <c r="C132" s="197"/>
      <c r="D132" s="198" t="s">
        <v>75</v>
      </c>
      <c r="E132" s="199" t="s">
        <v>122</v>
      </c>
      <c r="F132" s="199" t="s">
        <v>123</v>
      </c>
      <c r="G132" s="197"/>
      <c r="H132" s="197"/>
      <c r="I132" s="200"/>
      <c r="J132" s="201">
        <f>BK132</f>
        <v>0</v>
      </c>
      <c r="K132" s="197"/>
      <c r="L132" s="202"/>
      <c r="M132" s="203"/>
      <c r="N132" s="204"/>
      <c r="O132" s="204"/>
      <c r="P132" s="205">
        <f>P133+P136+P146+P154</f>
        <v>0</v>
      </c>
      <c r="Q132" s="204"/>
      <c r="R132" s="205">
        <f>R133+R136+R146+R154</f>
        <v>3.24559</v>
      </c>
      <c r="S132" s="204"/>
      <c r="T132" s="206">
        <f>T133+T136+T146+T154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7" t="s">
        <v>81</v>
      </c>
      <c r="AT132" s="208" t="s">
        <v>75</v>
      </c>
      <c r="AU132" s="208" t="s">
        <v>76</v>
      </c>
      <c r="AY132" s="207" t="s">
        <v>124</v>
      </c>
      <c r="BK132" s="209">
        <f>BK133+BK136+BK146+BK154</f>
        <v>0</v>
      </c>
    </row>
    <row r="133" s="12" customFormat="1" ht="22.8" customHeight="1">
      <c r="A133" s="12"/>
      <c r="B133" s="196"/>
      <c r="C133" s="197"/>
      <c r="D133" s="198" t="s">
        <v>75</v>
      </c>
      <c r="E133" s="210" t="s">
        <v>125</v>
      </c>
      <c r="F133" s="210" t="s">
        <v>126</v>
      </c>
      <c r="G133" s="197"/>
      <c r="H133" s="197"/>
      <c r="I133" s="200"/>
      <c r="J133" s="211">
        <f>BK133</f>
        <v>0</v>
      </c>
      <c r="K133" s="197"/>
      <c r="L133" s="202"/>
      <c r="M133" s="203"/>
      <c r="N133" s="204"/>
      <c r="O133" s="204"/>
      <c r="P133" s="205">
        <f>SUM(P134:P135)</f>
        <v>0</v>
      </c>
      <c r="Q133" s="204"/>
      <c r="R133" s="205">
        <f>SUM(R134:R135)</f>
        <v>3.21149</v>
      </c>
      <c r="S133" s="204"/>
      <c r="T133" s="206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7" t="s">
        <v>81</v>
      </c>
      <c r="AT133" s="208" t="s">
        <v>75</v>
      </c>
      <c r="AU133" s="208" t="s">
        <v>81</v>
      </c>
      <c r="AY133" s="207" t="s">
        <v>124</v>
      </c>
      <c r="BK133" s="209">
        <f>SUM(BK134:BK135)</f>
        <v>0</v>
      </c>
    </row>
    <row r="134" s="2" customFormat="1" ht="49.05" customHeight="1">
      <c r="A134" s="38"/>
      <c r="B134" s="39"/>
      <c r="C134" s="212" t="s">
        <v>127</v>
      </c>
      <c r="D134" s="212" t="s">
        <v>128</v>
      </c>
      <c r="E134" s="213" t="s">
        <v>129</v>
      </c>
      <c r="F134" s="214" t="s">
        <v>130</v>
      </c>
      <c r="G134" s="215" t="s">
        <v>131</v>
      </c>
      <c r="H134" s="216">
        <v>1.5</v>
      </c>
      <c r="I134" s="217"/>
      <c r="J134" s="218">
        <f>ROUND(I134*H134,2)</f>
        <v>0</v>
      </c>
      <c r="K134" s="219"/>
      <c r="L134" s="44"/>
      <c r="M134" s="220" t="s">
        <v>1</v>
      </c>
      <c r="N134" s="221" t="s">
        <v>41</v>
      </c>
      <c r="O134" s="91"/>
      <c r="P134" s="222">
        <f>O134*H134</f>
        <v>0</v>
      </c>
      <c r="Q134" s="222">
        <v>1.8145800000000001</v>
      </c>
      <c r="R134" s="222">
        <f>Q134*H134</f>
        <v>2.72187</v>
      </c>
      <c r="S134" s="222">
        <v>0</v>
      </c>
      <c r="T134" s="223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4" t="s">
        <v>132</v>
      </c>
      <c r="AT134" s="224" t="s">
        <v>128</v>
      </c>
      <c r="AU134" s="224" t="s">
        <v>83</v>
      </c>
      <c r="AY134" s="17" t="s">
        <v>124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7" t="s">
        <v>81</v>
      </c>
      <c r="BK134" s="225">
        <f>ROUND(I134*H134,2)</f>
        <v>0</v>
      </c>
      <c r="BL134" s="17" t="s">
        <v>132</v>
      </c>
      <c r="BM134" s="224" t="s">
        <v>133</v>
      </c>
    </row>
    <row r="135" s="2" customFormat="1" ht="49.05" customHeight="1">
      <c r="A135" s="38"/>
      <c r="B135" s="39"/>
      <c r="C135" s="212" t="s">
        <v>134</v>
      </c>
      <c r="D135" s="212" t="s">
        <v>128</v>
      </c>
      <c r="E135" s="213" t="s">
        <v>135</v>
      </c>
      <c r="F135" s="214" t="s">
        <v>136</v>
      </c>
      <c r="G135" s="215" t="s">
        <v>137</v>
      </c>
      <c r="H135" s="216">
        <v>2</v>
      </c>
      <c r="I135" s="217"/>
      <c r="J135" s="218">
        <f>ROUND(I135*H135,2)</f>
        <v>0</v>
      </c>
      <c r="K135" s="219"/>
      <c r="L135" s="44"/>
      <c r="M135" s="220" t="s">
        <v>1</v>
      </c>
      <c r="N135" s="221" t="s">
        <v>41</v>
      </c>
      <c r="O135" s="91"/>
      <c r="P135" s="222">
        <f>O135*H135</f>
        <v>0</v>
      </c>
      <c r="Q135" s="222">
        <v>0.24481</v>
      </c>
      <c r="R135" s="222">
        <f>Q135*H135</f>
        <v>0.48962</v>
      </c>
      <c r="S135" s="222">
        <v>0</v>
      </c>
      <c r="T135" s="223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4" t="s">
        <v>132</v>
      </c>
      <c r="AT135" s="224" t="s">
        <v>128</v>
      </c>
      <c r="AU135" s="224" t="s">
        <v>83</v>
      </c>
      <c r="AY135" s="17" t="s">
        <v>124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7" t="s">
        <v>81</v>
      </c>
      <c r="BK135" s="225">
        <f>ROUND(I135*H135,2)</f>
        <v>0</v>
      </c>
      <c r="BL135" s="17" t="s">
        <v>132</v>
      </c>
      <c r="BM135" s="224" t="s">
        <v>138</v>
      </c>
    </row>
    <row r="136" s="12" customFormat="1" ht="22.8" customHeight="1">
      <c r="A136" s="12"/>
      <c r="B136" s="196"/>
      <c r="C136" s="197"/>
      <c r="D136" s="198" t="s">
        <v>75</v>
      </c>
      <c r="E136" s="210" t="s">
        <v>139</v>
      </c>
      <c r="F136" s="210" t="s">
        <v>140</v>
      </c>
      <c r="G136" s="197"/>
      <c r="H136" s="197"/>
      <c r="I136" s="200"/>
      <c r="J136" s="211">
        <f>BK136</f>
        <v>0</v>
      </c>
      <c r="K136" s="197"/>
      <c r="L136" s="202"/>
      <c r="M136" s="203"/>
      <c r="N136" s="204"/>
      <c r="O136" s="204"/>
      <c r="P136" s="205">
        <f>SUM(P137:P145)</f>
        <v>0</v>
      </c>
      <c r="Q136" s="204"/>
      <c r="R136" s="205">
        <f>SUM(R137:R145)</f>
        <v>0</v>
      </c>
      <c r="S136" s="204"/>
      <c r="T136" s="206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7" t="s">
        <v>81</v>
      </c>
      <c r="AT136" s="208" t="s">
        <v>75</v>
      </c>
      <c r="AU136" s="208" t="s">
        <v>81</v>
      </c>
      <c r="AY136" s="207" t="s">
        <v>124</v>
      </c>
      <c r="BK136" s="209">
        <f>SUM(BK137:BK145)</f>
        <v>0</v>
      </c>
    </row>
    <row r="137" s="2" customFormat="1" ht="16.5" customHeight="1">
      <c r="A137" s="38"/>
      <c r="B137" s="39"/>
      <c r="C137" s="212" t="s">
        <v>141</v>
      </c>
      <c r="D137" s="212" t="s">
        <v>128</v>
      </c>
      <c r="E137" s="213" t="s">
        <v>142</v>
      </c>
      <c r="F137" s="214" t="s">
        <v>143</v>
      </c>
      <c r="G137" s="215" t="s">
        <v>144</v>
      </c>
      <c r="H137" s="216">
        <v>1</v>
      </c>
      <c r="I137" s="217"/>
      <c r="J137" s="218">
        <f>ROUND(I137*H137,2)</f>
        <v>0</v>
      </c>
      <c r="K137" s="219"/>
      <c r="L137" s="44"/>
      <c r="M137" s="220" t="s">
        <v>1</v>
      </c>
      <c r="N137" s="221" t="s">
        <v>41</v>
      </c>
      <c r="O137" s="91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4" t="s">
        <v>132</v>
      </c>
      <c r="AT137" s="224" t="s">
        <v>128</v>
      </c>
      <c r="AU137" s="224" t="s">
        <v>83</v>
      </c>
      <c r="AY137" s="17" t="s">
        <v>124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7" t="s">
        <v>81</v>
      </c>
      <c r="BK137" s="225">
        <f>ROUND(I137*H137,2)</f>
        <v>0</v>
      </c>
      <c r="BL137" s="17" t="s">
        <v>132</v>
      </c>
      <c r="BM137" s="224" t="s">
        <v>145</v>
      </c>
    </row>
    <row r="138" s="2" customFormat="1" ht="16.5" customHeight="1">
      <c r="A138" s="38"/>
      <c r="B138" s="39"/>
      <c r="C138" s="212" t="s">
        <v>146</v>
      </c>
      <c r="D138" s="212" t="s">
        <v>128</v>
      </c>
      <c r="E138" s="213" t="s">
        <v>147</v>
      </c>
      <c r="F138" s="214" t="s">
        <v>148</v>
      </c>
      <c r="G138" s="215" t="s">
        <v>144</v>
      </c>
      <c r="H138" s="216">
        <v>1</v>
      </c>
      <c r="I138" s="217"/>
      <c r="J138" s="218">
        <f>ROUND(I138*H138,2)</f>
        <v>0</v>
      </c>
      <c r="K138" s="219"/>
      <c r="L138" s="44"/>
      <c r="M138" s="220" t="s">
        <v>1</v>
      </c>
      <c r="N138" s="221" t="s">
        <v>41</v>
      </c>
      <c r="O138" s="91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4" t="s">
        <v>132</v>
      </c>
      <c r="AT138" s="224" t="s">
        <v>128</v>
      </c>
      <c r="AU138" s="224" t="s">
        <v>83</v>
      </c>
      <c r="AY138" s="17" t="s">
        <v>124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7" t="s">
        <v>81</v>
      </c>
      <c r="BK138" s="225">
        <f>ROUND(I138*H138,2)</f>
        <v>0</v>
      </c>
      <c r="BL138" s="17" t="s">
        <v>132</v>
      </c>
      <c r="BM138" s="224" t="s">
        <v>149</v>
      </c>
    </row>
    <row r="139" s="2" customFormat="1" ht="44.25" customHeight="1">
      <c r="A139" s="38"/>
      <c r="B139" s="39"/>
      <c r="C139" s="212" t="s">
        <v>150</v>
      </c>
      <c r="D139" s="212" t="s">
        <v>128</v>
      </c>
      <c r="E139" s="213" t="s">
        <v>151</v>
      </c>
      <c r="F139" s="214" t="s">
        <v>152</v>
      </c>
      <c r="G139" s="215" t="s">
        <v>137</v>
      </c>
      <c r="H139" s="216">
        <v>600</v>
      </c>
      <c r="I139" s="217"/>
      <c r="J139" s="218">
        <f>ROUND(I139*H139,2)</f>
        <v>0</v>
      </c>
      <c r="K139" s="219"/>
      <c r="L139" s="44"/>
      <c r="M139" s="220" t="s">
        <v>1</v>
      </c>
      <c r="N139" s="221" t="s">
        <v>41</v>
      </c>
      <c r="O139" s="91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4" t="s">
        <v>132</v>
      </c>
      <c r="AT139" s="224" t="s">
        <v>128</v>
      </c>
      <c r="AU139" s="224" t="s">
        <v>83</v>
      </c>
      <c r="AY139" s="17" t="s">
        <v>124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7" t="s">
        <v>81</v>
      </c>
      <c r="BK139" s="225">
        <f>ROUND(I139*H139,2)</f>
        <v>0</v>
      </c>
      <c r="BL139" s="17" t="s">
        <v>132</v>
      </c>
      <c r="BM139" s="224" t="s">
        <v>153</v>
      </c>
    </row>
    <row r="140" s="2" customFormat="1" ht="55.5" customHeight="1">
      <c r="A140" s="38"/>
      <c r="B140" s="39"/>
      <c r="C140" s="212" t="s">
        <v>154</v>
      </c>
      <c r="D140" s="212" t="s">
        <v>128</v>
      </c>
      <c r="E140" s="213" t="s">
        <v>155</v>
      </c>
      <c r="F140" s="214" t="s">
        <v>156</v>
      </c>
      <c r="G140" s="215" t="s">
        <v>137</v>
      </c>
      <c r="H140" s="216">
        <v>600</v>
      </c>
      <c r="I140" s="217"/>
      <c r="J140" s="218">
        <f>ROUND(I140*H140,2)</f>
        <v>0</v>
      </c>
      <c r="K140" s="219"/>
      <c r="L140" s="44"/>
      <c r="M140" s="220" t="s">
        <v>1</v>
      </c>
      <c r="N140" s="221" t="s">
        <v>41</v>
      </c>
      <c r="O140" s="91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4" t="s">
        <v>132</v>
      </c>
      <c r="AT140" s="224" t="s">
        <v>128</v>
      </c>
      <c r="AU140" s="224" t="s">
        <v>83</v>
      </c>
      <c r="AY140" s="17" t="s">
        <v>124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7" t="s">
        <v>81</v>
      </c>
      <c r="BK140" s="225">
        <f>ROUND(I140*H140,2)</f>
        <v>0</v>
      </c>
      <c r="BL140" s="17" t="s">
        <v>132</v>
      </c>
      <c r="BM140" s="224" t="s">
        <v>157</v>
      </c>
    </row>
    <row r="141" s="2" customFormat="1" ht="44.25" customHeight="1">
      <c r="A141" s="38"/>
      <c r="B141" s="39"/>
      <c r="C141" s="212" t="s">
        <v>158</v>
      </c>
      <c r="D141" s="212" t="s">
        <v>128</v>
      </c>
      <c r="E141" s="213" t="s">
        <v>159</v>
      </c>
      <c r="F141" s="214" t="s">
        <v>160</v>
      </c>
      <c r="G141" s="215" t="s">
        <v>137</v>
      </c>
      <c r="H141" s="216">
        <v>600</v>
      </c>
      <c r="I141" s="217"/>
      <c r="J141" s="218">
        <f>ROUND(I141*H141,2)</f>
        <v>0</v>
      </c>
      <c r="K141" s="219"/>
      <c r="L141" s="44"/>
      <c r="M141" s="220" t="s">
        <v>1</v>
      </c>
      <c r="N141" s="221" t="s">
        <v>41</v>
      </c>
      <c r="O141" s="91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4" t="s">
        <v>132</v>
      </c>
      <c r="AT141" s="224" t="s">
        <v>128</v>
      </c>
      <c r="AU141" s="224" t="s">
        <v>83</v>
      </c>
      <c r="AY141" s="17" t="s">
        <v>124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7" t="s">
        <v>81</v>
      </c>
      <c r="BK141" s="225">
        <f>ROUND(I141*H141,2)</f>
        <v>0</v>
      </c>
      <c r="BL141" s="17" t="s">
        <v>132</v>
      </c>
      <c r="BM141" s="224" t="s">
        <v>161</v>
      </c>
    </row>
    <row r="142" s="2" customFormat="1" ht="24.15" customHeight="1">
      <c r="A142" s="38"/>
      <c r="B142" s="39"/>
      <c r="C142" s="212" t="s">
        <v>162</v>
      </c>
      <c r="D142" s="212" t="s">
        <v>128</v>
      </c>
      <c r="E142" s="213" t="s">
        <v>163</v>
      </c>
      <c r="F142" s="214" t="s">
        <v>164</v>
      </c>
      <c r="G142" s="215" t="s">
        <v>137</v>
      </c>
      <c r="H142" s="216">
        <v>280</v>
      </c>
      <c r="I142" s="217"/>
      <c r="J142" s="218">
        <f>ROUND(I142*H142,2)</f>
        <v>0</v>
      </c>
      <c r="K142" s="219"/>
      <c r="L142" s="44"/>
      <c r="M142" s="220" t="s">
        <v>1</v>
      </c>
      <c r="N142" s="221" t="s">
        <v>41</v>
      </c>
      <c r="O142" s="91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4" t="s">
        <v>132</v>
      </c>
      <c r="AT142" s="224" t="s">
        <v>128</v>
      </c>
      <c r="AU142" s="224" t="s">
        <v>83</v>
      </c>
      <c r="AY142" s="17" t="s">
        <v>124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7" t="s">
        <v>81</v>
      </c>
      <c r="BK142" s="225">
        <f>ROUND(I142*H142,2)</f>
        <v>0</v>
      </c>
      <c r="BL142" s="17" t="s">
        <v>132</v>
      </c>
      <c r="BM142" s="224" t="s">
        <v>165</v>
      </c>
    </row>
    <row r="143" s="2" customFormat="1" ht="33" customHeight="1">
      <c r="A143" s="38"/>
      <c r="B143" s="39"/>
      <c r="C143" s="212" t="s">
        <v>166</v>
      </c>
      <c r="D143" s="212" t="s">
        <v>128</v>
      </c>
      <c r="E143" s="213" t="s">
        <v>167</v>
      </c>
      <c r="F143" s="214" t="s">
        <v>168</v>
      </c>
      <c r="G143" s="215" t="s">
        <v>137</v>
      </c>
      <c r="H143" s="216">
        <v>280</v>
      </c>
      <c r="I143" s="217"/>
      <c r="J143" s="218">
        <f>ROUND(I143*H143,2)</f>
        <v>0</v>
      </c>
      <c r="K143" s="219"/>
      <c r="L143" s="44"/>
      <c r="M143" s="220" t="s">
        <v>1</v>
      </c>
      <c r="N143" s="221" t="s">
        <v>41</v>
      </c>
      <c r="O143" s="91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4" t="s">
        <v>132</v>
      </c>
      <c r="AT143" s="224" t="s">
        <v>128</v>
      </c>
      <c r="AU143" s="224" t="s">
        <v>83</v>
      </c>
      <c r="AY143" s="17" t="s">
        <v>124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7" t="s">
        <v>81</v>
      </c>
      <c r="BK143" s="225">
        <f>ROUND(I143*H143,2)</f>
        <v>0</v>
      </c>
      <c r="BL143" s="17" t="s">
        <v>132</v>
      </c>
      <c r="BM143" s="224" t="s">
        <v>169</v>
      </c>
    </row>
    <row r="144" s="2" customFormat="1" ht="24.15" customHeight="1">
      <c r="A144" s="38"/>
      <c r="B144" s="39"/>
      <c r="C144" s="212" t="s">
        <v>170</v>
      </c>
      <c r="D144" s="212" t="s">
        <v>128</v>
      </c>
      <c r="E144" s="213" t="s">
        <v>171</v>
      </c>
      <c r="F144" s="214" t="s">
        <v>172</v>
      </c>
      <c r="G144" s="215" t="s">
        <v>137</v>
      </c>
      <c r="H144" s="216">
        <v>280</v>
      </c>
      <c r="I144" s="217"/>
      <c r="J144" s="218">
        <f>ROUND(I144*H144,2)</f>
        <v>0</v>
      </c>
      <c r="K144" s="219"/>
      <c r="L144" s="44"/>
      <c r="M144" s="220" t="s">
        <v>1</v>
      </c>
      <c r="N144" s="221" t="s">
        <v>41</v>
      </c>
      <c r="O144" s="91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4" t="s">
        <v>132</v>
      </c>
      <c r="AT144" s="224" t="s">
        <v>128</v>
      </c>
      <c r="AU144" s="224" t="s">
        <v>83</v>
      </c>
      <c r="AY144" s="17" t="s">
        <v>124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7" t="s">
        <v>81</v>
      </c>
      <c r="BK144" s="225">
        <f>ROUND(I144*H144,2)</f>
        <v>0</v>
      </c>
      <c r="BL144" s="17" t="s">
        <v>132</v>
      </c>
      <c r="BM144" s="224" t="s">
        <v>173</v>
      </c>
    </row>
    <row r="145" s="2" customFormat="1" ht="44.25" customHeight="1">
      <c r="A145" s="38"/>
      <c r="B145" s="39"/>
      <c r="C145" s="212" t="s">
        <v>174</v>
      </c>
      <c r="D145" s="212" t="s">
        <v>128</v>
      </c>
      <c r="E145" s="213" t="s">
        <v>175</v>
      </c>
      <c r="F145" s="214" t="s">
        <v>176</v>
      </c>
      <c r="G145" s="215" t="s">
        <v>177</v>
      </c>
      <c r="H145" s="216">
        <v>62</v>
      </c>
      <c r="I145" s="217"/>
      <c r="J145" s="218">
        <f>ROUND(I145*H145,2)</f>
        <v>0</v>
      </c>
      <c r="K145" s="219"/>
      <c r="L145" s="44"/>
      <c r="M145" s="220" t="s">
        <v>1</v>
      </c>
      <c r="N145" s="221" t="s">
        <v>41</v>
      </c>
      <c r="O145" s="91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4" t="s">
        <v>132</v>
      </c>
      <c r="AT145" s="224" t="s">
        <v>128</v>
      </c>
      <c r="AU145" s="224" t="s">
        <v>83</v>
      </c>
      <c r="AY145" s="17" t="s">
        <v>124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7" t="s">
        <v>81</v>
      </c>
      <c r="BK145" s="225">
        <f>ROUND(I145*H145,2)</f>
        <v>0</v>
      </c>
      <c r="BL145" s="17" t="s">
        <v>132</v>
      </c>
      <c r="BM145" s="224" t="s">
        <v>178</v>
      </c>
    </row>
    <row r="146" s="12" customFormat="1" ht="22.8" customHeight="1">
      <c r="A146" s="12"/>
      <c r="B146" s="196"/>
      <c r="C146" s="197"/>
      <c r="D146" s="198" t="s">
        <v>75</v>
      </c>
      <c r="E146" s="210" t="s">
        <v>179</v>
      </c>
      <c r="F146" s="210" t="s">
        <v>180</v>
      </c>
      <c r="G146" s="197"/>
      <c r="H146" s="197"/>
      <c r="I146" s="200"/>
      <c r="J146" s="211">
        <f>BK146</f>
        <v>0</v>
      </c>
      <c r="K146" s="197"/>
      <c r="L146" s="202"/>
      <c r="M146" s="203"/>
      <c r="N146" s="204"/>
      <c r="O146" s="204"/>
      <c r="P146" s="205">
        <f>SUM(P147:P153)</f>
        <v>0</v>
      </c>
      <c r="Q146" s="204"/>
      <c r="R146" s="205">
        <f>SUM(R147:R153)</f>
        <v>0.034099999999999998</v>
      </c>
      <c r="S146" s="204"/>
      <c r="T146" s="206">
        <f>SUM(T147:T153)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7" t="s">
        <v>81</v>
      </c>
      <c r="AT146" s="208" t="s">
        <v>75</v>
      </c>
      <c r="AU146" s="208" t="s">
        <v>81</v>
      </c>
      <c r="AY146" s="207" t="s">
        <v>124</v>
      </c>
      <c r="BK146" s="209">
        <f>SUM(BK147:BK153)</f>
        <v>0</v>
      </c>
    </row>
    <row r="147" s="2" customFormat="1" ht="16.5" customHeight="1">
      <c r="A147" s="38"/>
      <c r="B147" s="39"/>
      <c r="C147" s="212" t="s">
        <v>181</v>
      </c>
      <c r="D147" s="212" t="s">
        <v>128</v>
      </c>
      <c r="E147" s="213" t="s">
        <v>182</v>
      </c>
      <c r="F147" s="214" t="s">
        <v>183</v>
      </c>
      <c r="G147" s="215" t="s">
        <v>184</v>
      </c>
      <c r="H147" s="216">
        <v>37.439999999999998</v>
      </c>
      <c r="I147" s="217"/>
      <c r="J147" s="218">
        <f>ROUND(I147*H147,2)</f>
        <v>0</v>
      </c>
      <c r="K147" s="219"/>
      <c r="L147" s="44"/>
      <c r="M147" s="220" t="s">
        <v>1</v>
      </c>
      <c r="N147" s="221" t="s">
        <v>41</v>
      </c>
      <c r="O147" s="91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4" t="s">
        <v>132</v>
      </c>
      <c r="AT147" s="224" t="s">
        <v>128</v>
      </c>
      <c r="AU147" s="224" t="s">
        <v>83</v>
      </c>
      <c r="AY147" s="17" t="s">
        <v>124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7" t="s">
        <v>81</v>
      </c>
      <c r="BK147" s="225">
        <f>ROUND(I147*H147,2)</f>
        <v>0</v>
      </c>
      <c r="BL147" s="17" t="s">
        <v>132</v>
      </c>
      <c r="BM147" s="224" t="s">
        <v>185</v>
      </c>
    </row>
    <row r="148" s="13" customFormat="1">
      <c r="A148" s="13"/>
      <c r="B148" s="226"/>
      <c r="C148" s="227"/>
      <c r="D148" s="228" t="s">
        <v>186</v>
      </c>
      <c r="E148" s="229" t="s">
        <v>1</v>
      </c>
      <c r="F148" s="230" t="s">
        <v>187</v>
      </c>
      <c r="G148" s="227"/>
      <c r="H148" s="231">
        <v>37.439999999999998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186</v>
      </c>
      <c r="AU148" s="237" t="s">
        <v>83</v>
      </c>
      <c r="AV148" s="13" t="s">
        <v>83</v>
      </c>
      <c r="AW148" s="13" t="s">
        <v>33</v>
      </c>
      <c r="AX148" s="13" t="s">
        <v>81</v>
      </c>
      <c r="AY148" s="237" t="s">
        <v>124</v>
      </c>
    </row>
    <row r="149" s="2" customFormat="1" ht="16.5" customHeight="1">
      <c r="A149" s="38"/>
      <c r="B149" s="39"/>
      <c r="C149" s="212" t="s">
        <v>188</v>
      </c>
      <c r="D149" s="212" t="s">
        <v>128</v>
      </c>
      <c r="E149" s="213" t="s">
        <v>189</v>
      </c>
      <c r="F149" s="214" t="s">
        <v>190</v>
      </c>
      <c r="G149" s="215" t="s">
        <v>184</v>
      </c>
      <c r="H149" s="216">
        <v>37.439999999999998</v>
      </c>
      <c r="I149" s="217"/>
      <c r="J149" s="218">
        <f>ROUND(I149*H149,2)</f>
        <v>0</v>
      </c>
      <c r="K149" s="219"/>
      <c r="L149" s="44"/>
      <c r="M149" s="220" t="s">
        <v>1</v>
      </c>
      <c r="N149" s="221" t="s">
        <v>41</v>
      </c>
      <c r="O149" s="91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4" t="s">
        <v>132</v>
      </c>
      <c r="AT149" s="224" t="s">
        <v>128</v>
      </c>
      <c r="AU149" s="224" t="s">
        <v>83</v>
      </c>
      <c r="AY149" s="17" t="s">
        <v>124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7" t="s">
        <v>81</v>
      </c>
      <c r="BK149" s="225">
        <f>ROUND(I149*H149,2)</f>
        <v>0</v>
      </c>
      <c r="BL149" s="17" t="s">
        <v>132</v>
      </c>
      <c r="BM149" s="224" t="s">
        <v>191</v>
      </c>
    </row>
    <row r="150" s="13" customFormat="1">
      <c r="A150" s="13"/>
      <c r="B150" s="226"/>
      <c r="C150" s="227"/>
      <c r="D150" s="228" t="s">
        <v>186</v>
      </c>
      <c r="E150" s="229" t="s">
        <v>1</v>
      </c>
      <c r="F150" s="230" t="s">
        <v>187</v>
      </c>
      <c r="G150" s="227"/>
      <c r="H150" s="231">
        <v>37.439999999999998</v>
      </c>
      <c r="I150" s="232"/>
      <c r="J150" s="227"/>
      <c r="K150" s="227"/>
      <c r="L150" s="233"/>
      <c r="M150" s="234"/>
      <c r="N150" s="235"/>
      <c r="O150" s="235"/>
      <c r="P150" s="235"/>
      <c r="Q150" s="235"/>
      <c r="R150" s="235"/>
      <c r="S150" s="235"/>
      <c r="T150" s="23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7" t="s">
        <v>186</v>
      </c>
      <c r="AU150" s="237" t="s">
        <v>83</v>
      </c>
      <c r="AV150" s="13" t="s">
        <v>83</v>
      </c>
      <c r="AW150" s="13" t="s">
        <v>33</v>
      </c>
      <c r="AX150" s="13" t="s">
        <v>81</v>
      </c>
      <c r="AY150" s="237" t="s">
        <v>124</v>
      </c>
    </row>
    <row r="151" s="2" customFormat="1" ht="49.05" customHeight="1">
      <c r="A151" s="38"/>
      <c r="B151" s="39"/>
      <c r="C151" s="212" t="s">
        <v>192</v>
      </c>
      <c r="D151" s="212" t="s">
        <v>128</v>
      </c>
      <c r="E151" s="213" t="s">
        <v>193</v>
      </c>
      <c r="F151" s="214" t="s">
        <v>194</v>
      </c>
      <c r="G151" s="215" t="s">
        <v>184</v>
      </c>
      <c r="H151" s="216">
        <v>6.2000000000000002</v>
      </c>
      <c r="I151" s="217"/>
      <c r="J151" s="218">
        <f>ROUND(I151*H151,2)</f>
        <v>0</v>
      </c>
      <c r="K151" s="219"/>
      <c r="L151" s="44"/>
      <c r="M151" s="220" t="s">
        <v>1</v>
      </c>
      <c r="N151" s="221" t="s">
        <v>41</v>
      </c>
      <c r="O151" s="91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4" t="s">
        <v>132</v>
      </c>
      <c r="AT151" s="224" t="s">
        <v>128</v>
      </c>
      <c r="AU151" s="224" t="s">
        <v>83</v>
      </c>
      <c r="AY151" s="17" t="s">
        <v>124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7" t="s">
        <v>81</v>
      </c>
      <c r="BK151" s="225">
        <f>ROUND(I151*H151,2)</f>
        <v>0</v>
      </c>
      <c r="BL151" s="17" t="s">
        <v>132</v>
      </c>
      <c r="BM151" s="224" t="s">
        <v>195</v>
      </c>
    </row>
    <row r="152" s="2" customFormat="1" ht="33" customHeight="1">
      <c r="A152" s="38"/>
      <c r="B152" s="39"/>
      <c r="C152" s="212" t="s">
        <v>196</v>
      </c>
      <c r="D152" s="212" t="s">
        <v>128</v>
      </c>
      <c r="E152" s="213" t="s">
        <v>197</v>
      </c>
      <c r="F152" s="214" t="s">
        <v>198</v>
      </c>
      <c r="G152" s="215" t="s">
        <v>184</v>
      </c>
      <c r="H152" s="216">
        <v>6.2000000000000002</v>
      </c>
      <c r="I152" s="217"/>
      <c r="J152" s="218">
        <f>ROUND(I152*H152,2)</f>
        <v>0</v>
      </c>
      <c r="K152" s="219"/>
      <c r="L152" s="44"/>
      <c r="M152" s="220" t="s">
        <v>1</v>
      </c>
      <c r="N152" s="221" t="s">
        <v>41</v>
      </c>
      <c r="O152" s="91"/>
      <c r="P152" s="222">
        <f>O152*H152</f>
        <v>0</v>
      </c>
      <c r="Q152" s="222">
        <v>0.0054999999999999997</v>
      </c>
      <c r="R152" s="222">
        <f>Q152*H152</f>
        <v>0.034099999999999998</v>
      </c>
      <c r="S152" s="222">
        <v>0</v>
      </c>
      <c r="T152" s="223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4" t="s">
        <v>132</v>
      </c>
      <c r="AT152" s="224" t="s">
        <v>128</v>
      </c>
      <c r="AU152" s="224" t="s">
        <v>83</v>
      </c>
      <c r="AY152" s="17" t="s">
        <v>124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7" t="s">
        <v>81</v>
      </c>
      <c r="BK152" s="225">
        <f>ROUND(I152*H152,2)</f>
        <v>0</v>
      </c>
      <c r="BL152" s="17" t="s">
        <v>132</v>
      </c>
      <c r="BM152" s="224" t="s">
        <v>199</v>
      </c>
    </row>
    <row r="153" s="2" customFormat="1" ht="16.5" customHeight="1">
      <c r="A153" s="38"/>
      <c r="B153" s="39"/>
      <c r="C153" s="212" t="s">
        <v>200</v>
      </c>
      <c r="D153" s="212" t="s">
        <v>128</v>
      </c>
      <c r="E153" s="213" t="s">
        <v>201</v>
      </c>
      <c r="F153" s="214" t="s">
        <v>202</v>
      </c>
      <c r="G153" s="215" t="s">
        <v>203</v>
      </c>
      <c r="H153" s="216">
        <v>1</v>
      </c>
      <c r="I153" s="217"/>
      <c r="J153" s="218">
        <f>ROUND(I153*H153,2)</f>
        <v>0</v>
      </c>
      <c r="K153" s="219"/>
      <c r="L153" s="44"/>
      <c r="M153" s="220" t="s">
        <v>1</v>
      </c>
      <c r="N153" s="221" t="s">
        <v>41</v>
      </c>
      <c r="O153" s="91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4" t="s">
        <v>132</v>
      </c>
      <c r="AT153" s="224" t="s">
        <v>128</v>
      </c>
      <c r="AU153" s="224" t="s">
        <v>83</v>
      </c>
      <c r="AY153" s="17" t="s">
        <v>124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7" t="s">
        <v>81</v>
      </c>
      <c r="BK153" s="225">
        <f>ROUND(I153*H153,2)</f>
        <v>0</v>
      </c>
      <c r="BL153" s="17" t="s">
        <v>132</v>
      </c>
      <c r="BM153" s="224" t="s">
        <v>204</v>
      </c>
    </row>
    <row r="154" s="12" customFormat="1" ht="22.8" customHeight="1">
      <c r="A154" s="12"/>
      <c r="B154" s="196"/>
      <c r="C154" s="197"/>
      <c r="D154" s="198" t="s">
        <v>75</v>
      </c>
      <c r="E154" s="210" t="s">
        <v>205</v>
      </c>
      <c r="F154" s="210" t="s">
        <v>206</v>
      </c>
      <c r="G154" s="197"/>
      <c r="H154" s="197"/>
      <c r="I154" s="200"/>
      <c r="J154" s="211">
        <f>BK154</f>
        <v>0</v>
      </c>
      <c r="K154" s="197"/>
      <c r="L154" s="202"/>
      <c r="M154" s="203"/>
      <c r="N154" s="204"/>
      <c r="O154" s="204"/>
      <c r="P154" s="205">
        <f>P155</f>
        <v>0</v>
      </c>
      <c r="Q154" s="204"/>
      <c r="R154" s="205">
        <f>R155</f>
        <v>0</v>
      </c>
      <c r="S154" s="204"/>
      <c r="T154" s="206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7" t="s">
        <v>81</v>
      </c>
      <c r="AT154" s="208" t="s">
        <v>75</v>
      </c>
      <c r="AU154" s="208" t="s">
        <v>81</v>
      </c>
      <c r="AY154" s="207" t="s">
        <v>124</v>
      </c>
      <c r="BK154" s="209">
        <f>BK155</f>
        <v>0</v>
      </c>
    </row>
    <row r="155" s="12" customFormat="1" ht="20.88" customHeight="1">
      <c r="A155" s="12"/>
      <c r="B155" s="196"/>
      <c r="C155" s="197"/>
      <c r="D155" s="198" t="s">
        <v>75</v>
      </c>
      <c r="E155" s="210" t="s">
        <v>207</v>
      </c>
      <c r="F155" s="210" t="s">
        <v>208</v>
      </c>
      <c r="G155" s="197"/>
      <c r="H155" s="197"/>
      <c r="I155" s="200"/>
      <c r="J155" s="211">
        <f>BK155</f>
        <v>0</v>
      </c>
      <c r="K155" s="197"/>
      <c r="L155" s="202"/>
      <c r="M155" s="203"/>
      <c r="N155" s="204"/>
      <c r="O155" s="204"/>
      <c r="P155" s="205">
        <f>SUM(P156:P170)</f>
        <v>0</v>
      </c>
      <c r="Q155" s="204"/>
      <c r="R155" s="205">
        <f>SUM(R156:R170)</f>
        <v>0</v>
      </c>
      <c r="S155" s="204"/>
      <c r="T155" s="206">
        <f>SUM(T156:T170)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7" t="s">
        <v>81</v>
      </c>
      <c r="AT155" s="208" t="s">
        <v>75</v>
      </c>
      <c r="AU155" s="208" t="s">
        <v>83</v>
      </c>
      <c r="AY155" s="207" t="s">
        <v>124</v>
      </c>
      <c r="BK155" s="209">
        <f>SUM(BK156:BK170)</f>
        <v>0</v>
      </c>
    </row>
    <row r="156" s="2" customFormat="1" ht="24.15" customHeight="1">
      <c r="A156" s="38"/>
      <c r="B156" s="39"/>
      <c r="C156" s="212" t="s">
        <v>209</v>
      </c>
      <c r="D156" s="212" t="s">
        <v>128</v>
      </c>
      <c r="E156" s="213" t="s">
        <v>210</v>
      </c>
      <c r="F156" s="214" t="s">
        <v>211</v>
      </c>
      <c r="G156" s="215" t="s">
        <v>184</v>
      </c>
      <c r="H156" s="216">
        <v>15</v>
      </c>
      <c r="I156" s="217"/>
      <c r="J156" s="218">
        <f>ROUND(I156*H156,2)</f>
        <v>0</v>
      </c>
      <c r="K156" s="219"/>
      <c r="L156" s="44"/>
      <c r="M156" s="220" t="s">
        <v>1</v>
      </c>
      <c r="N156" s="221" t="s">
        <v>41</v>
      </c>
      <c r="O156" s="91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4" t="s">
        <v>132</v>
      </c>
      <c r="AT156" s="224" t="s">
        <v>128</v>
      </c>
      <c r="AU156" s="224" t="s">
        <v>125</v>
      </c>
      <c r="AY156" s="17" t="s">
        <v>124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7" t="s">
        <v>81</v>
      </c>
      <c r="BK156" s="225">
        <f>ROUND(I156*H156,2)</f>
        <v>0</v>
      </c>
      <c r="BL156" s="17" t="s">
        <v>132</v>
      </c>
      <c r="BM156" s="224" t="s">
        <v>212</v>
      </c>
    </row>
    <row r="157" s="14" customFormat="1">
      <c r="A157" s="14"/>
      <c r="B157" s="238"/>
      <c r="C157" s="239"/>
      <c r="D157" s="228" t="s">
        <v>186</v>
      </c>
      <c r="E157" s="240" t="s">
        <v>1</v>
      </c>
      <c r="F157" s="241" t="s">
        <v>213</v>
      </c>
      <c r="G157" s="239"/>
      <c r="H157" s="240" t="s">
        <v>1</v>
      </c>
      <c r="I157" s="242"/>
      <c r="J157" s="239"/>
      <c r="K157" s="239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186</v>
      </c>
      <c r="AU157" s="247" t="s">
        <v>125</v>
      </c>
      <c r="AV157" s="14" t="s">
        <v>81</v>
      </c>
      <c r="AW157" s="14" t="s">
        <v>33</v>
      </c>
      <c r="AX157" s="14" t="s">
        <v>76</v>
      </c>
      <c r="AY157" s="247" t="s">
        <v>124</v>
      </c>
    </row>
    <row r="158" s="13" customFormat="1">
      <c r="A158" s="13"/>
      <c r="B158" s="226"/>
      <c r="C158" s="227"/>
      <c r="D158" s="228" t="s">
        <v>186</v>
      </c>
      <c r="E158" s="229" t="s">
        <v>1</v>
      </c>
      <c r="F158" s="230" t="s">
        <v>214</v>
      </c>
      <c r="G158" s="227"/>
      <c r="H158" s="231">
        <v>15</v>
      </c>
      <c r="I158" s="232"/>
      <c r="J158" s="227"/>
      <c r="K158" s="227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186</v>
      </c>
      <c r="AU158" s="237" t="s">
        <v>125</v>
      </c>
      <c r="AV158" s="13" t="s">
        <v>83</v>
      </c>
      <c r="AW158" s="13" t="s">
        <v>33</v>
      </c>
      <c r="AX158" s="13" t="s">
        <v>81</v>
      </c>
      <c r="AY158" s="237" t="s">
        <v>124</v>
      </c>
    </row>
    <row r="159" s="2" customFormat="1" ht="24.15" customHeight="1">
      <c r="A159" s="38"/>
      <c r="B159" s="39"/>
      <c r="C159" s="212" t="s">
        <v>215</v>
      </c>
      <c r="D159" s="212" t="s">
        <v>128</v>
      </c>
      <c r="E159" s="213" t="s">
        <v>216</v>
      </c>
      <c r="F159" s="214" t="s">
        <v>217</v>
      </c>
      <c r="G159" s="215" t="s">
        <v>184</v>
      </c>
      <c r="H159" s="216">
        <v>15</v>
      </c>
      <c r="I159" s="217"/>
      <c r="J159" s="218">
        <f>ROUND(I159*H159,2)</f>
        <v>0</v>
      </c>
      <c r="K159" s="219"/>
      <c r="L159" s="44"/>
      <c r="M159" s="220" t="s">
        <v>1</v>
      </c>
      <c r="N159" s="221" t="s">
        <v>41</v>
      </c>
      <c r="O159" s="91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4" t="s">
        <v>132</v>
      </c>
      <c r="AT159" s="224" t="s">
        <v>128</v>
      </c>
      <c r="AU159" s="224" t="s">
        <v>125</v>
      </c>
      <c r="AY159" s="17" t="s">
        <v>124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7" t="s">
        <v>81</v>
      </c>
      <c r="BK159" s="225">
        <f>ROUND(I159*H159,2)</f>
        <v>0</v>
      </c>
      <c r="BL159" s="17" t="s">
        <v>132</v>
      </c>
      <c r="BM159" s="224" t="s">
        <v>218</v>
      </c>
    </row>
    <row r="160" s="14" customFormat="1">
      <c r="A160" s="14"/>
      <c r="B160" s="238"/>
      <c r="C160" s="239"/>
      <c r="D160" s="228" t="s">
        <v>186</v>
      </c>
      <c r="E160" s="240" t="s">
        <v>1</v>
      </c>
      <c r="F160" s="241" t="s">
        <v>219</v>
      </c>
      <c r="G160" s="239"/>
      <c r="H160" s="240" t="s">
        <v>1</v>
      </c>
      <c r="I160" s="242"/>
      <c r="J160" s="239"/>
      <c r="K160" s="239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186</v>
      </c>
      <c r="AU160" s="247" t="s">
        <v>125</v>
      </c>
      <c r="AV160" s="14" t="s">
        <v>81</v>
      </c>
      <c r="AW160" s="14" t="s">
        <v>33</v>
      </c>
      <c r="AX160" s="14" t="s">
        <v>76</v>
      </c>
      <c r="AY160" s="247" t="s">
        <v>124</v>
      </c>
    </row>
    <row r="161" s="13" customFormat="1">
      <c r="A161" s="13"/>
      <c r="B161" s="226"/>
      <c r="C161" s="227"/>
      <c r="D161" s="228" t="s">
        <v>186</v>
      </c>
      <c r="E161" s="229" t="s">
        <v>1</v>
      </c>
      <c r="F161" s="230" t="s">
        <v>214</v>
      </c>
      <c r="G161" s="227"/>
      <c r="H161" s="231">
        <v>15</v>
      </c>
      <c r="I161" s="232"/>
      <c r="J161" s="227"/>
      <c r="K161" s="227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186</v>
      </c>
      <c r="AU161" s="237" t="s">
        <v>125</v>
      </c>
      <c r="AV161" s="13" t="s">
        <v>83</v>
      </c>
      <c r="AW161" s="13" t="s">
        <v>33</v>
      </c>
      <c r="AX161" s="13" t="s">
        <v>81</v>
      </c>
      <c r="AY161" s="237" t="s">
        <v>124</v>
      </c>
    </row>
    <row r="162" s="2" customFormat="1" ht="33" customHeight="1">
      <c r="A162" s="38"/>
      <c r="B162" s="39"/>
      <c r="C162" s="212" t="s">
        <v>220</v>
      </c>
      <c r="D162" s="212" t="s">
        <v>128</v>
      </c>
      <c r="E162" s="213" t="s">
        <v>221</v>
      </c>
      <c r="F162" s="214" t="s">
        <v>222</v>
      </c>
      <c r="G162" s="215" t="s">
        <v>184</v>
      </c>
      <c r="H162" s="216">
        <v>8</v>
      </c>
      <c r="I162" s="217"/>
      <c r="J162" s="218">
        <f>ROUND(I162*H162,2)</f>
        <v>0</v>
      </c>
      <c r="K162" s="219"/>
      <c r="L162" s="44"/>
      <c r="M162" s="220" t="s">
        <v>1</v>
      </c>
      <c r="N162" s="221" t="s">
        <v>41</v>
      </c>
      <c r="O162" s="91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4" t="s">
        <v>132</v>
      </c>
      <c r="AT162" s="224" t="s">
        <v>128</v>
      </c>
      <c r="AU162" s="224" t="s">
        <v>125</v>
      </c>
      <c r="AY162" s="17" t="s">
        <v>124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7" t="s">
        <v>81</v>
      </c>
      <c r="BK162" s="225">
        <f>ROUND(I162*H162,2)</f>
        <v>0</v>
      </c>
      <c r="BL162" s="17" t="s">
        <v>132</v>
      </c>
      <c r="BM162" s="224" t="s">
        <v>223</v>
      </c>
    </row>
    <row r="163" s="14" customFormat="1">
      <c r="A163" s="14"/>
      <c r="B163" s="238"/>
      <c r="C163" s="239"/>
      <c r="D163" s="228" t="s">
        <v>186</v>
      </c>
      <c r="E163" s="240" t="s">
        <v>1</v>
      </c>
      <c r="F163" s="241" t="s">
        <v>224</v>
      </c>
      <c r="G163" s="239"/>
      <c r="H163" s="240" t="s">
        <v>1</v>
      </c>
      <c r="I163" s="242"/>
      <c r="J163" s="239"/>
      <c r="K163" s="239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186</v>
      </c>
      <c r="AU163" s="247" t="s">
        <v>125</v>
      </c>
      <c r="AV163" s="14" t="s">
        <v>81</v>
      </c>
      <c r="AW163" s="14" t="s">
        <v>33</v>
      </c>
      <c r="AX163" s="14" t="s">
        <v>76</v>
      </c>
      <c r="AY163" s="247" t="s">
        <v>124</v>
      </c>
    </row>
    <row r="164" s="13" customFormat="1">
      <c r="A164" s="13"/>
      <c r="B164" s="226"/>
      <c r="C164" s="227"/>
      <c r="D164" s="228" t="s">
        <v>186</v>
      </c>
      <c r="E164" s="229" t="s">
        <v>1</v>
      </c>
      <c r="F164" s="230" t="s">
        <v>225</v>
      </c>
      <c r="G164" s="227"/>
      <c r="H164" s="231">
        <v>8</v>
      </c>
      <c r="I164" s="232"/>
      <c r="J164" s="227"/>
      <c r="K164" s="227"/>
      <c r="L164" s="233"/>
      <c r="M164" s="234"/>
      <c r="N164" s="235"/>
      <c r="O164" s="235"/>
      <c r="P164" s="235"/>
      <c r="Q164" s="235"/>
      <c r="R164" s="235"/>
      <c r="S164" s="235"/>
      <c r="T164" s="23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7" t="s">
        <v>186</v>
      </c>
      <c r="AU164" s="237" t="s">
        <v>125</v>
      </c>
      <c r="AV164" s="13" t="s">
        <v>83</v>
      </c>
      <c r="AW164" s="13" t="s">
        <v>33</v>
      </c>
      <c r="AX164" s="13" t="s">
        <v>81</v>
      </c>
      <c r="AY164" s="237" t="s">
        <v>124</v>
      </c>
    </row>
    <row r="165" s="2" customFormat="1" ht="33" customHeight="1">
      <c r="A165" s="38"/>
      <c r="B165" s="39"/>
      <c r="C165" s="212" t="s">
        <v>226</v>
      </c>
      <c r="D165" s="212" t="s">
        <v>128</v>
      </c>
      <c r="E165" s="213" t="s">
        <v>227</v>
      </c>
      <c r="F165" s="214" t="s">
        <v>228</v>
      </c>
      <c r="G165" s="215" t="s">
        <v>184</v>
      </c>
      <c r="H165" s="216">
        <v>8</v>
      </c>
      <c r="I165" s="217"/>
      <c r="J165" s="218">
        <f>ROUND(I165*H165,2)</f>
        <v>0</v>
      </c>
      <c r="K165" s="219"/>
      <c r="L165" s="44"/>
      <c r="M165" s="220" t="s">
        <v>1</v>
      </c>
      <c r="N165" s="221" t="s">
        <v>41</v>
      </c>
      <c r="O165" s="91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4" t="s">
        <v>132</v>
      </c>
      <c r="AT165" s="224" t="s">
        <v>128</v>
      </c>
      <c r="AU165" s="224" t="s">
        <v>125</v>
      </c>
      <c r="AY165" s="17" t="s">
        <v>124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7" t="s">
        <v>81</v>
      </c>
      <c r="BK165" s="225">
        <f>ROUND(I165*H165,2)</f>
        <v>0</v>
      </c>
      <c r="BL165" s="17" t="s">
        <v>132</v>
      </c>
      <c r="BM165" s="224" t="s">
        <v>229</v>
      </c>
    </row>
    <row r="166" s="14" customFormat="1">
      <c r="A166" s="14"/>
      <c r="B166" s="238"/>
      <c r="C166" s="239"/>
      <c r="D166" s="228" t="s">
        <v>186</v>
      </c>
      <c r="E166" s="240" t="s">
        <v>1</v>
      </c>
      <c r="F166" s="241" t="s">
        <v>230</v>
      </c>
      <c r="G166" s="239"/>
      <c r="H166" s="240" t="s">
        <v>1</v>
      </c>
      <c r="I166" s="242"/>
      <c r="J166" s="239"/>
      <c r="K166" s="239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186</v>
      </c>
      <c r="AU166" s="247" t="s">
        <v>125</v>
      </c>
      <c r="AV166" s="14" t="s">
        <v>81</v>
      </c>
      <c r="AW166" s="14" t="s">
        <v>33</v>
      </c>
      <c r="AX166" s="14" t="s">
        <v>76</v>
      </c>
      <c r="AY166" s="247" t="s">
        <v>124</v>
      </c>
    </row>
    <row r="167" s="13" customFormat="1">
      <c r="A167" s="13"/>
      <c r="B167" s="226"/>
      <c r="C167" s="227"/>
      <c r="D167" s="228" t="s">
        <v>186</v>
      </c>
      <c r="E167" s="229" t="s">
        <v>1</v>
      </c>
      <c r="F167" s="230" t="s">
        <v>225</v>
      </c>
      <c r="G167" s="227"/>
      <c r="H167" s="231">
        <v>8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186</v>
      </c>
      <c r="AU167" s="237" t="s">
        <v>125</v>
      </c>
      <c r="AV167" s="13" t="s">
        <v>83</v>
      </c>
      <c r="AW167" s="13" t="s">
        <v>33</v>
      </c>
      <c r="AX167" s="13" t="s">
        <v>81</v>
      </c>
      <c r="AY167" s="237" t="s">
        <v>124</v>
      </c>
    </row>
    <row r="168" s="2" customFormat="1" ht="33" customHeight="1">
      <c r="A168" s="38"/>
      <c r="B168" s="39"/>
      <c r="C168" s="212" t="s">
        <v>231</v>
      </c>
      <c r="D168" s="212" t="s">
        <v>128</v>
      </c>
      <c r="E168" s="213" t="s">
        <v>232</v>
      </c>
      <c r="F168" s="214" t="s">
        <v>233</v>
      </c>
      <c r="G168" s="215" t="s">
        <v>184</v>
      </c>
      <c r="H168" s="216">
        <v>8</v>
      </c>
      <c r="I168" s="217"/>
      <c r="J168" s="218">
        <f>ROUND(I168*H168,2)</f>
        <v>0</v>
      </c>
      <c r="K168" s="219"/>
      <c r="L168" s="44"/>
      <c r="M168" s="220" t="s">
        <v>1</v>
      </c>
      <c r="N168" s="221" t="s">
        <v>41</v>
      </c>
      <c r="O168" s="91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4" t="s">
        <v>132</v>
      </c>
      <c r="AT168" s="224" t="s">
        <v>128</v>
      </c>
      <c r="AU168" s="224" t="s">
        <v>125</v>
      </c>
      <c r="AY168" s="17" t="s">
        <v>124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7" t="s">
        <v>81</v>
      </c>
      <c r="BK168" s="225">
        <f>ROUND(I168*H168,2)</f>
        <v>0</v>
      </c>
      <c r="BL168" s="17" t="s">
        <v>132</v>
      </c>
      <c r="BM168" s="224" t="s">
        <v>234</v>
      </c>
    </row>
    <row r="169" s="14" customFormat="1">
      <c r="A169" s="14"/>
      <c r="B169" s="238"/>
      <c r="C169" s="239"/>
      <c r="D169" s="228" t="s">
        <v>186</v>
      </c>
      <c r="E169" s="240" t="s">
        <v>1</v>
      </c>
      <c r="F169" s="241" t="s">
        <v>235</v>
      </c>
      <c r="G169" s="239"/>
      <c r="H169" s="240" t="s">
        <v>1</v>
      </c>
      <c r="I169" s="242"/>
      <c r="J169" s="239"/>
      <c r="K169" s="239"/>
      <c r="L169" s="243"/>
      <c r="M169" s="244"/>
      <c r="N169" s="245"/>
      <c r="O169" s="245"/>
      <c r="P169" s="245"/>
      <c r="Q169" s="245"/>
      <c r="R169" s="245"/>
      <c r="S169" s="245"/>
      <c r="T169" s="24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7" t="s">
        <v>186</v>
      </c>
      <c r="AU169" s="247" t="s">
        <v>125</v>
      </c>
      <c r="AV169" s="14" t="s">
        <v>81</v>
      </c>
      <c r="AW169" s="14" t="s">
        <v>33</v>
      </c>
      <c r="AX169" s="14" t="s">
        <v>76</v>
      </c>
      <c r="AY169" s="247" t="s">
        <v>124</v>
      </c>
    </row>
    <row r="170" s="13" customFormat="1">
      <c r="A170" s="13"/>
      <c r="B170" s="226"/>
      <c r="C170" s="227"/>
      <c r="D170" s="228" t="s">
        <v>186</v>
      </c>
      <c r="E170" s="229" t="s">
        <v>1</v>
      </c>
      <c r="F170" s="230" t="s">
        <v>225</v>
      </c>
      <c r="G170" s="227"/>
      <c r="H170" s="231">
        <v>8</v>
      </c>
      <c r="I170" s="232"/>
      <c r="J170" s="227"/>
      <c r="K170" s="227"/>
      <c r="L170" s="233"/>
      <c r="M170" s="234"/>
      <c r="N170" s="235"/>
      <c r="O170" s="235"/>
      <c r="P170" s="235"/>
      <c r="Q170" s="235"/>
      <c r="R170" s="235"/>
      <c r="S170" s="235"/>
      <c r="T170" s="23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7" t="s">
        <v>186</v>
      </c>
      <c r="AU170" s="237" t="s">
        <v>125</v>
      </c>
      <c r="AV170" s="13" t="s">
        <v>83</v>
      </c>
      <c r="AW170" s="13" t="s">
        <v>33</v>
      </c>
      <c r="AX170" s="13" t="s">
        <v>81</v>
      </c>
      <c r="AY170" s="237" t="s">
        <v>124</v>
      </c>
    </row>
    <row r="171" s="12" customFormat="1" ht="25.92" customHeight="1">
      <c r="A171" s="12"/>
      <c r="B171" s="196"/>
      <c r="C171" s="197"/>
      <c r="D171" s="198" t="s">
        <v>75</v>
      </c>
      <c r="E171" s="199" t="s">
        <v>236</v>
      </c>
      <c r="F171" s="199" t="s">
        <v>237</v>
      </c>
      <c r="G171" s="197"/>
      <c r="H171" s="197"/>
      <c r="I171" s="200"/>
      <c r="J171" s="201">
        <f>BK171</f>
        <v>0</v>
      </c>
      <c r="K171" s="197"/>
      <c r="L171" s="202"/>
      <c r="M171" s="203"/>
      <c r="N171" s="204"/>
      <c r="O171" s="204"/>
      <c r="P171" s="205">
        <f>P172+P177+P190+P226+P242+P247</f>
        <v>0</v>
      </c>
      <c r="Q171" s="204"/>
      <c r="R171" s="205">
        <f>R172+R177+R190+R226+R242+R247</f>
        <v>9.9314986800000007</v>
      </c>
      <c r="S171" s="204"/>
      <c r="T171" s="206">
        <f>T172+T177+T190+T226+T242+T247</f>
        <v>6.378400000000001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7" t="s">
        <v>83</v>
      </c>
      <c r="AT171" s="208" t="s">
        <v>75</v>
      </c>
      <c r="AU171" s="208" t="s">
        <v>76</v>
      </c>
      <c r="AY171" s="207" t="s">
        <v>124</v>
      </c>
      <c r="BK171" s="209">
        <f>BK172+BK177+BK190+BK226+BK242+BK247</f>
        <v>0</v>
      </c>
    </row>
    <row r="172" s="12" customFormat="1" ht="22.8" customHeight="1">
      <c r="A172" s="12"/>
      <c r="B172" s="196"/>
      <c r="C172" s="197"/>
      <c r="D172" s="198" t="s">
        <v>75</v>
      </c>
      <c r="E172" s="210" t="s">
        <v>238</v>
      </c>
      <c r="F172" s="210" t="s">
        <v>239</v>
      </c>
      <c r="G172" s="197"/>
      <c r="H172" s="197"/>
      <c r="I172" s="200"/>
      <c r="J172" s="211">
        <f>BK172</f>
        <v>0</v>
      </c>
      <c r="K172" s="197"/>
      <c r="L172" s="202"/>
      <c r="M172" s="203"/>
      <c r="N172" s="204"/>
      <c r="O172" s="204"/>
      <c r="P172" s="205">
        <f>SUM(P173:P176)</f>
        <v>0</v>
      </c>
      <c r="Q172" s="204"/>
      <c r="R172" s="205">
        <f>SUM(R173:R176)</f>
        <v>0.23106067999999999</v>
      </c>
      <c r="S172" s="204"/>
      <c r="T172" s="206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7" t="s">
        <v>83</v>
      </c>
      <c r="AT172" s="208" t="s">
        <v>75</v>
      </c>
      <c r="AU172" s="208" t="s">
        <v>81</v>
      </c>
      <c r="AY172" s="207" t="s">
        <v>124</v>
      </c>
      <c r="BK172" s="209">
        <f>SUM(BK173:BK176)</f>
        <v>0</v>
      </c>
    </row>
    <row r="173" s="2" customFormat="1" ht="37.8" customHeight="1">
      <c r="A173" s="38"/>
      <c r="B173" s="39"/>
      <c r="C173" s="212" t="s">
        <v>240</v>
      </c>
      <c r="D173" s="212" t="s">
        <v>128</v>
      </c>
      <c r="E173" s="213" t="s">
        <v>241</v>
      </c>
      <c r="F173" s="214" t="s">
        <v>242</v>
      </c>
      <c r="G173" s="215" t="s">
        <v>137</v>
      </c>
      <c r="H173" s="216">
        <v>260</v>
      </c>
      <c r="I173" s="217"/>
      <c r="J173" s="218">
        <f>ROUND(I173*H173,2)</f>
        <v>0</v>
      </c>
      <c r="K173" s="219"/>
      <c r="L173" s="44"/>
      <c r="M173" s="220" t="s">
        <v>1</v>
      </c>
      <c r="N173" s="221" t="s">
        <v>41</v>
      </c>
      <c r="O173" s="91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4" t="s">
        <v>243</v>
      </c>
      <c r="AT173" s="224" t="s">
        <v>128</v>
      </c>
      <c r="AU173" s="224" t="s">
        <v>83</v>
      </c>
      <c r="AY173" s="17" t="s">
        <v>124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7" t="s">
        <v>81</v>
      </c>
      <c r="BK173" s="225">
        <f>ROUND(I173*H173,2)</f>
        <v>0</v>
      </c>
      <c r="BL173" s="17" t="s">
        <v>243</v>
      </c>
      <c r="BM173" s="224" t="s">
        <v>244</v>
      </c>
    </row>
    <row r="174" s="2" customFormat="1" ht="24.15" customHeight="1">
      <c r="A174" s="38"/>
      <c r="B174" s="39"/>
      <c r="C174" s="248" t="s">
        <v>245</v>
      </c>
      <c r="D174" s="248" t="s">
        <v>246</v>
      </c>
      <c r="E174" s="249" t="s">
        <v>247</v>
      </c>
      <c r="F174" s="250" t="s">
        <v>248</v>
      </c>
      <c r="G174" s="251" t="s">
        <v>137</v>
      </c>
      <c r="H174" s="252">
        <v>378.78800000000001</v>
      </c>
      <c r="I174" s="253"/>
      <c r="J174" s="254">
        <f>ROUND(I174*H174,2)</f>
        <v>0</v>
      </c>
      <c r="K174" s="255"/>
      <c r="L174" s="256"/>
      <c r="M174" s="257" t="s">
        <v>1</v>
      </c>
      <c r="N174" s="258" t="s">
        <v>41</v>
      </c>
      <c r="O174" s="91"/>
      <c r="P174" s="222">
        <f>O174*H174</f>
        <v>0</v>
      </c>
      <c r="Q174" s="222">
        <v>0.00060999999999999997</v>
      </c>
      <c r="R174" s="222">
        <f>Q174*H174</f>
        <v>0.23106067999999999</v>
      </c>
      <c r="S174" s="222">
        <v>0</v>
      </c>
      <c r="T174" s="223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4" t="s">
        <v>249</v>
      </c>
      <c r="AT174" s="224" t="s">
        <v>246</v>
      </c>
      <c r="AU174" s="224" t="s">
        <v>83</v>
      </c>
      <c r="AY174" s="17" t="s">
        <v>124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7" t="s">
        <v>81</v>
      </c>
      <c r="BK174" s="225">
        <f>ROUND(I174*H174,2)</f>
        <v>0</v>
      </c>
      <c r="BL174" s="17" t="s">
        <v>243</v>
      </c>
      <c r="BM174" s="224" t="s">
        <v>250</v>
      </c>
    </row>
    <row r="175" s="13" customFormat="1">
      <c r="A175" s="13"/>
      <c r="B175" s="226"/>
      <c r="C175" s="227"/>
      <c r="D175" s="228" t="s">
        <v>186</v>
      </c>
      <c r="E175" s="229" t="s">
        <v>1</v>
      </c>
      <c r="F175" s="230" t="s">
        <v>251</v>
      </c>
      <c r="G175" s="227"/>
      <c r="H175" s="231">
        <v>325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186</v>
      </c>
      <c r="AU175" s="237" t="s">
        <v>83</v>
      </c>
      <c r="AV175" s="13" t="s">
        <v>83</v>
      </c>
      <c r="AW175" s="13" t="s">
        <v>33</v>
      </c>
      <c r="AX175" s="13" t="s">
        <v>81</v>
      </c>
      <c r="AY175" s="237" t="s">
        <v>124</v>
      </c>
    </row>
    <row r="176" s="13" customFormat="1">
      <c r="A176" s="13"/>
      <c r="B176" s="226"/>
      <c r="C176" s="227"/>
      <c r="D176" s="228" t="s">
        <v>186</v>
      </c>
      <c r="E176" s="227"/>
      <c r="F176" s="230" t="s">
        <v>252</v>
      </c>
      <c r="G176" s="227"/>
      <c r="H176" s="231">
        <v>378.78800000000001</v>
      </c>
      <c r="I176" s="232"/>
      <c r="J176" s="227"/>
      <c r="K176" s="227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186</v>
      </c>
      <c r="AU176" s="237" t="s">
        <v>83</v>
      </c>
      <c r="AV176" s="13" t="s">
        <v>83</v>
      </c>
      <c r="AW176" s="13" t="s">
        <v>4</v>
      </c>
      <c r="AX176" s="13" t="s">
        <v>81</v>
      </c>
      <c r="AY176" s="237" t="s">
        <v>124</v>
      </c>
    </row>
    <row r="177" s="12" customFormat="1" ht="22.8" customHeight="1">
      <c r="A177" s="12"/>
      <c r="B177" s="196"/>
      <c r="C177" s="197"/>
      <c r="D177" s="198" t="s">
        <v>75</v>
      </c>
      <c r="E177" s="210" t="s">
        <v>253</v>
      </c>
      <c r="F177" s="210" t="s">
        <v>254</v>
      </c>
      <c r="G177" s="197"/>
      <c r="H177" s="197"/>
      <c r="I177" s="200"/>
      <c r="J177" s="211">
        <f>BK177</f>
        <v>0</v>
      </c>
      <c r="K177" s="197"/>
      <c r="L177" s="202"/>
      <c r="M177" s="203"/>
      <c r="N177" s="204"/>
      <c r="O177" s="204"/>
      <c r="P177" s="205">
        <f>SUM(P178:P189)</f>
        <v>0</v>
      </c>
      <c r="Q177" s="204"/>
      <c r="R177" s="205">
        <f>SUM(R178:R189)</f>
        <v>7.4333000000000018</v>
      </c>
      <c r="S177" s="204"/>
      <c r="T177" s="206">
        <f>SUM(T178:T189)</f>
        <v>1.4000000000000001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7" t="s">
        <v>83</v>
      </c>
      <c r="AT177" s="208" t="s">
        <v>75</v>
      </c>
      <c r="AU177" s="208" t="s">
        <v>81</v>
      </c>
      <c r="AY177" s="207" t="s">
        <v>124</v>
      </c>
      <c r="BK177" s="209">
        <f>SUM(BK178:BK189)</f>
        <v>0</v>
      </c>
    </row>
    <row r="178" s="2" customFormat="1" ht="37.8" customHeight="1">
      <c r="A178" s="38"/>
      <c r="B178" s="39"/>
      <c r="C178" s="212" t="s">
        <v>255</v>
      </c>
      <c r="D178" s="212" t="s">
        <v>128</v>
      </c>
      <c r="E178" s="213" t="s">
        <v>256</v>
      </c>
      <c r="F178" s="214" t="s">
        <v>257</v>
      </c>
      <c r="G178" s="215" t="s">
        <v>258</v>
      </c>
      <c r="H178" s="216">
        <v>100</v>
      </c>
      <c r="I178" s="217"/>
      <c r="J178" s="218">
        <f>ROUND(I178*H178,2)</f>
        <v>0</v>
      </c>
      <c r="K178" s="219"/>
      <c r="L178" s="44"/>
      <c r="M178" s="220" t="s">
        <v>1</v>
      </c>
      <c r="N178" s="221" t="s">
        <v>41</v>
      </c>
      <c r="O178" s="91"/>
      <c r="P178" s="222">
        <f>O178*H178</f>
        <v>0</v>
      </c>
      <c r="Q178" s="222">
        <v>0</v>
      </c>
      <c r="R178" s="222">
        <f>Q178*H178</f>
        <v>0</v>
      </c>
      <c r="S178" s="222">
        <v>0.014</v>
      </c>
      <c r="T178" s="223">
        <f>S178*H178</f>
        <v>1.4000000000000001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4" t="s">
        <v>243</v>
      </c>
      <c r="AT178" s="224" t="s">
        <v>128</v>
      </c>
      <c r="AU178" s="224" t="s">
        <v>83</v>
      </c>
      <c r="AY178" s="17" t="s">
        <v>124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7" t="s">
        <v>81</v>
      </c>
      <c r="BK178" s="225">
        <f>ROUND(I178*H178,2)</f>
        <v>0</v>
      </c>
      <c r="BL178" s="17" t="s">
        <v>243</v>
      </c>
      <c r="BM178" s="224" t="s">
        <v>259</v>
      </c>
    </row>
    <row r="179" s="13" customFormat="1">
      <c r="A179" s="13"/>
      <c r="B179" s="226"/>
      <c r="C179" s="227"/>
      <c r="D179" s="228" t="s">
        <v>186</v>
      </c>
      <c r="E179" s="229" t="s">
        <v>1</v>
      </c>
      <c r="F179" s="230" t="s">
        <v>260</v>
      </c>
      <c r="G179" s="227"/>
      <c r="H179" s="231">
        <v>100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186</v>
      </c>
      <c r="AU179" s="237" t="s">
        <v>83</v>
      </c>
      <c r="AV179" s="13" t="s">
        <v>83</v>
      </c>
      <c r="AW179" s="13" t="s">
        <v>33</v>
      </c>
      <c r="AX179" s="13" t="s">
        <v>81</v>
      </c>
      <c r="AY179" s="237" t="s">
        <v>124</v>
      </c>
    </row>
    <row r="180" s="2" customFormat="1" ht="55.5" customHeight="1">
      <c r="A180" s="38"/>
      <c r="B180" s="39"/>
      <c r="C180" s="212" t="s">
        <v>261</v>
      </c>
      <c r="D180" s="212" t="s">
        <v>128</v>
      </c>
      <c r="E180" s="213" t="s">
        <v>262</v>
      </c>
      <c r="F180" s="214" t="s">
        <v>263</v>
      </c>
      <c r="G180" s="215" t="s">
        <v>258</v>
      </c>
      <c r="H180" s="216">
        <v>100</v>
      </c>
      <c r="I180" s="217"/>
      <c r="J180" s="218">
        <f>ROUND(I180*H180,2)</f>
        <v>0</v>
      </c>
      <c r="K180" s="219"/>
      <c r="L180" s="44"/>
      <c r="M180" s="220" t="s">
        <v>1</v>
      </c>
      <c r="N180" s="221" t="s">
        <v>41</v>
      </c>
      <c r="O180" s="91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4" t="s">
        <v>243</v>
      </c>
      <c r="AT180" s="224" t="s">
        <v>128</v>
      </c>
      <c r="AU180" s="224" t="s">
        <v>83</v>
      </c>
      <c r="AY180" s="17" t="s">
        <v>124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7" t="s">
        <v>81</v>
      </c>
      <c r="BK180" s="225">
        <f>ROUND(I180*H180,2)</f>
        <v>0</v>
      </c>
      <c r="BL180" s="17" t="s">
        <v>243</v>
      </c>
      <c r="BM180" s="224" t="s">
        <v>264</v>
      </c>
    </row>
    <row r="181" s="2" customFormat="1" ht="16.5" customHeight="1">
      <c r="A181" s="38"/>
      <c r="B181" s="39"/>
      <c r="C181" s="212" t="s">
        <v>265</v>
      </c>
      <c r="D181" s="212" t="s">
        <v>128</v>
      </c>
      <c r="E181" s="213" t="s">
        <v>266</v>
      </c>
      <c r="F181" s="214" t="s">
        <v>202</v>
      </c>
      <c r="G181" s="215" t="s">
        <v>258</v>
      </c>
      <c r="H181" s="216">
        <v>40</v>
      </c>
      <c r="I181" s="217"/>
      <c r="J181" s="218">
        <f>ROUND(I181*H181,2)</f>
        <v>0</v>
      </c>
      <c r="K181" s="219"/>
      <c r="L181" s="44"/>
      <c r="M181" s="220" t="s">
        <v>1</v>
      </c>
      <c r="N181" s="221" t="s">
        <v>41</v>
      </c>
      <c r="O181" s="91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4" t="s">
        <v>243</v>
      </c>
      <c r="AT181" s="224" t="s">
        <v>128</v>
      </c>
      <c r="AU181" s="224" t="s">
        <v>83</v>
      </c>
      <c r="AY181" s="17" t="s">
        <v>124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7" t="s">
        <v>81</v>
      </c>
      <c r="BK181" s="225">
        <f>ROUND(I181*H181,2)</f>
        <v>0</v>
      </c>
      <c r="BL181" s="17" t="s">
        <v>243</v>
      </c>
      <c r="BM181" s="224" t="s">
        <v>267</v>
      </c>
    </row>
    <row r="182" s="2" customFormat="1" ht="21.75" customHeight="1">
      <c r="A182" s="38"/>
      <c r="B182" s="39"/>
      <c r="C182" s="248" t="s">
        <v>268</v>
      </c>
      <c r="D182" s="248" t="s">
        <v>246</v>
      </c>
      <c r="E182" s="249" t="s">
        <v>269</v>
      </c>
      <c r="F182" s="250" t="s">
        <v>270</v>
      </c>
      <c r="G182" s="251" t="s">
        <v>131</v>
      </c>
      <c r="H182" s="252">
        <v>2.1000000000000001</v>
      </c>
      <c r="I182" s="253"/>
      <c r="J182" s="254">
        <f>ROUND(I182*H182,2)</f>
        <v>0</v>
      </c>
      <c r="K182" s="255"/>
      <c r="L182" s="256"/>
      <c r="M182" s="257" t="s">
        <v>1</v>
      </c>
      <c r="N182" s="258" t="s">
        <v>41</v>
      </c>
      <c r="O182" s="91"/>
      <c r="P182" s="222">
        <f>O182*H182</f>
        <v>0</v>
      </c>
      <c r="Q182" s="222">
        <v>0.55000000000000004</v>
      </c>
      <c r="R182" s="222">
        <f>Q182*H182</f>
        <v>1.1550000000000003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249</v>
      </c>
      <c r="AT182" s="224" t="s">
        <v>246</v>
      </c>
      <c r="AU182" s="224" t="s">
        <v>83</v>
      </c>
      <c r="AY182" s="17" t="s">
        <v>124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81</v>
      </c>
      <c r="BK182" s="225">
        <f>ROUND(I182*H182,2)</f>
        <v>0</v>
      </c>
      <c r="BL182" s="17" t="s">
        <v>243</v>
      </c>
      <c r="BM182" s="224" t="s">
        <v>271</v>
      </c>
    </row>
    <row r="183" s="2" customFormat="1" ht="37.8" customHeight="1">
      <c r="A183" s="38"/>
      <c r="B183" s="39"/>
      <c r="C183" s="212" t="s">
        <v>81</v>
      </c>
      <c r="D183" s="212" t="s">
        <v>128</v>
      </c>
      <c r="E183" s="213" t="s">
        <v>272</v>
      </c>
      <c r="F183" s="214" t="s">
        <v>273</v>
      </c>
      <c r="G183" s="215" t="s">
        <v>137</v>
      </c>
      <c r="H183" s="216">
        <v>280</v>
      </c>
      <c r="I183" s="217"/>
      <c r="J183" s="218">
        <f>ROUND(I183*H183,2)</f>
        <v>0</v>
      </c>
      <c r="K183" s="219"/>
      <c r="L183" s="44"/>
      <c r="M183" s="220" t="s">
        <v>1</v>
      </c>
      <c r="N183" s="221" t="s">
        <v>41</v>
      </c>
      <c r="O183" s="91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4" t="s">
        <v>243</v>
      </c>
      <c r="AT183" s="224" t="s">
        <v>128</v>
      </c>
      <c r="AU183" s="224" t="s">
        <v>83</v>
      </c>
      <c r="AY183" s="17" t="s">
        <v>124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7" t="s">
        <v>81</v>
      </c>
      <c r="BK183" s="225">
        <f>ROUND(I183*H183,2)</f>
        <v>0</v>
      </c>
      <c r="BL183" s="17" t="s">
        <v>243</v>
      </c>
      <c r="BM183" s="224" t="s">
        <v>274</v>
      </c>
    </row>
    <row r="184" s="13" customFormat="1">
      <c r="A184" s="13"/>
      <c r="B184" s="226"/>
      <c r="C184" s="227"/>
      <c r="D184" s="228" t="s">
        <v>186</v>
      </c>
      <c r="E184" s="229" t="s">
        <v>1</v>
      </c>
      <c r="F184" s="230" t="s">
        <v>275</v>
      </c>
      <c r="G184" s="227"/>
      <c r="H184" s="231">
        <v>280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186</v>
      </c>
      <c r="AU184" s="237" t="s">
        <v>83</v>
      </c>
      <c r="AV184" s="13" t="s">
        <v>83</v>
      </c>
      <c r="AW184" s="13" t="s">
        <v>33</v>
      </c>
      <c r="AX184" s="13" t="s">
        <v>81</v>
      </c>
      <c r="AY184" s="237" t="s">
        <v>124</v>
      </c>
    </row>
    <row r="185" s="2" customFormat="1" ht="16.5" customHeight="1">
      <c r="A185" s="38"/>
      <c r="B185" s="39"/>
      <c r="C185" s="248" t="s">
        <v>83</v>
      </c>
      <c r="D185" s="248" t="s">
        <v>246</v>
      </c>
      <c r="E185" s="249" t="s">
        <v>276</v>
      </c>
      <c r="F185" s="250" t="s">
        <v>277</v>
      </c>
      <c r="G185" s="251" t="s">
        <v>131</v>
      </c>
      <c r="H185" s="252">
        <v>8.4000000000000004</v>
      </c>
      <c r="I185" s="253"/>
      <c r="J185" s="254">
        <f>ROUND(I185*H185,2)</f>
        <v>0</v>
      </c>
      <c r="K185" s="255"/>
      <c r="L185" s="256"/>
      <c r="M185" s="257" t="s">
        <v>1</v>
      </c>
      <c r="N185" s="258" t="s">
        <v>41</v>
      </c>
      <c r="O185" s="91"/>
      <c r="P185" s="222">
        <f>O185*H185</f>
        <v>0</v>
      </c>
      <c r="Q185" s="222">
        <v>0.55000000000000004</v>
      </c>
      <c r="R185" s="222">
        <f>Q185*H185</f>
        <v>4.620000000000001</v>
      </c>
      <c r="S185" s="222">
        <v>0</v>
      </c>
      <c r="T185" s="223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4" t="s">
        <v>249</v>
      </c>
      <c r="AT185" s="224" t="s">
        <v>246</v>
      </c>
      <c r="AU185" s="224" t="s">
        <v>83</v>
      </c>
      <c r="AY185" s="17" t="s">
        <v>124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7" t="s">
        <v>81</v>
      </c>
      <c r="BK185" s="225">
        <f>ROUND(I185*H185,2)</f>
        <v>0</v>
      </c>
      <c r="BL185" s="17" t="s">
        <v>243</v>
      </c>
      <c r="BM185" s="224" t="s">
        <v>278</v>
      </c>
    </row>
    <row r="186" s="2" customFormat="1" ht="24.15" customHeight="1">
      <c r="A186" s="38"/>
      <c r="B186" s="39"/>
      <c r="C186" s="212" t="s">
        <v>125</v>
      </c>
      <c r="D186" s="212" t="s">
        <v>128</v>
      </c>
      <c r="E186" s="213" t="s">
        <v>279</v>
      </c>
      <c r="F186" s="214" t="s">
        <v>280</v>
      </c>
      <c r="G186" s="215" t="s">
        <v>258</v>
      </c>
      <c r="H186" s="216">
        <v>415</v>
      </c>
      <c r="I186" s="217"/>
      <c r="J186" s="218">
        <f>ROUND(I186*H186,2)</f>
        <v>0</v>
      </c>
      <c r="K186" s="219"/>
      <c r="L186" s="44"/>
      <c r="M186" s="220" t="s">
        <v>1</v>
      </c>
      <c r="N186" s="221" t="s">
        <v>41</v>
      </c>
      <c r="O186" s="91"/>
      <c r="P186" s="222">
        <f>O186*H186</f>
        <v>0</v>
      </c>
      <c r="Q186" s="222">
        <v>2.0000000000000002E-05</v>
      </c>
      <c r="R186" s="222">
        <f>Q186*H186</f>
        <v>0.0083000000000000001</v>
      </c>
      <c r="S186" s="222">
        <v>0</v>
      </c>
      <c r="T186" s="223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4" t="s">
        <v>243</v>
      </c>
      <c r="AT186" s="224" t="s">
        <v>128</v>
      </c>
      <c r="AU186" s="224" t="s">
        <v>83</v>
      </c>
      <c r="AY186" s="17" t="s">
        <v>124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7" t="s">
        <v>81</v>
      </c>
      <c r="BK186" s="225">
        <f>ROUND(I186*H186,2)</f>
        <v>0</v>
      </c>
      <c r="BL186" s="17" t="s">
        <v>243</v>
      </c>
      <c r="BM186" s="224" t="s">
        <v>281</v>
      </c>
    </row>
    <row r="187" s="2" customFormat="1" ht="16.5" customHeight="1">
      <c r="A187" s="38"/>
      <c r="B187" s="39"/>
      <c r="C187" s="248" t="s">
        <v>132</v>
      </c>
      <c r="D187" s="248" t="s">
        <v>246</v>
      </c>
      <c r="E187" s="249" t="s">
        <v>282</v>
      </c>
      <c r="F187" s="250" t="s">
        <v>283</v>
      </c>
      <c r="G187" s="251" t="s">
        <v>131</v>
      </c>
      <c r="H187" s="252">
        <v>3</v>
      </c>
      <c r="I187" s="253"/>
      <c r="J187" s="254">
        <f>ROUND(I187*H187,2)</f>
        <v>0</v>
      </c>
      <c r="K187" s="255"/>
      <c r="L187" s="256"/>
      <c r="M187" s="257" t="s">
        <v>1</v>
      </c>
      <c r="N187" s="258" t="s">
        <v>41</v>
      </c>
      <c r="O187" s="91"/>
      <c r="P187" s="222">
        <f>O187*H187</f>
        <v>0</v>
      </c>
      <c r="Q187" s="222">
        <v>0.55000000000000004</v>
      </c>
      <c r="R187" s="222">
        <f>Q187*H187</f>
        <v>1.6500000000000001</v>
      </c>
      <c r="S187" s="222">
        <v>0</v>
      </c>
      <c r="T187" s="22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4" t="s">
        <v>249</v>
      </c>
      <c r="AT187" s="224" t="s">
        <v>246</v>
      </c>
      <c r="AU187" s="224" t="s">
        <v>83</v>
      </c>
      <c r="AY187" s="17" t="s">
        <v>124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7" t="s">
        <v>81</v>
      </c>
      <c r="BK187" s="225">
        <f>ROUND(I187*H187,2)</f>
        <v>0</v>
      </c>
      <c r="BL187" s="17" t="s">
        <v>243</v>
      </c>
      <c r="BM187" s="224" t="s">
        <v>284</v>
      </c>
    </row>
    <row r="188" s="13" customFormat="1">
      <c r="A188" s="13"/>
      <c r="B188" s="226"/>
      <c r="C188" s="227"/>
      <c r="D188" s="228" t="s">
        <v>186</v>
      </c>
      <c r="E188" s="229" t="s">
        <v>1</v>
      </c>
      <c r="F188" s="230" t="s">
        <v>125</v>
      </c>
      <c r="G188" s="227"/>
      <c r="H188" s="231">
        <v>3</v>
      </c>
      <c r="I188" s="232"/>
      <c r="J188" s="227"/>
      <c r="K188" s="227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186</v>
      </c>
      <c r="AU188" s="237" t="s">
        <v>83</v>
      </c>
      <c r="AV188" s="13" t="s">
        <v>83</v>
      </c>
      <c r="AW188" s="13" t="s">
        <v>33</v>
      </c>
      <c r="AX188" s="13" t="s">
        <v>81</v>
      </c>
      <c r="AY188" s="237" t="s">
        <v>124</v>
      </c>
    </row>
    <row r="189" s="2" customFormat="1" ht="49.05" customHeight="1">
      <c r="A189" s="38"/>
      <c r="B189" s="39"/>
      <c r="C189" s="212" t="s">
        <v>285</v>
      </c>
      <c r="D189" s="212" t="s">
        <v>128</v>
      </c>
      <c r="E189" s="213" t="s">
        <v>286</v>
      </c>
      <c r="F189" s="214" t="s">
        <v>287</v>
      </c>
      <c r="G189" s="215" t="s">
        <v>184</v>
      </c>
      <c r="H189" s="216">
        <v>7.4329999999999998</v>
      </c>
      <c r="I189" s="217"/>
      <c r="J189" s="218">
        <f>ROUND(I189*H189,2)</f>
        <v>0</v>
      </c>
      <c r="K189" s="219"/>
      <c r="L189" s="44"/>
      <c r="M189" s="220" t="s">
        <v>1</v>
      </c>
      <c r="N189" s="221" t="s">
        <v>41</v>
      </c>
      <c r="O189" s="91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4" t="s">
        <v>243</v>
      </c>
      <c r="AT189" s="224" t="s">
        <v>128</v>
      </c>
      <c r="AU189" s="224" t="s">
        <v>83</v>
      </c>
      <c r="AY189" s="17" t="s">
        <v>124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7" t="s">
        <v>81</v>
      </c>
      <c r="BK189" s="225">
        <f>ROUND(I189*H189,2)</f>
        <v>0</v>
      </c>
      <c r="BL189" s="17" t="s">
        <v>243</v>
      </c>
      <c r="BM189" s="224" t="s">
        <v>288</v>
      </c>
    </row>
    <row r="190" s="12" customFormat="1" ht="22.8" customHeight="1">
      <c r="A190" s="12"/>
      <c r="B190" s="196"/>
      <c r="C190" s="197"/>
      <c r="D190" s="198" t="s">
        <v>75</v>
      </c>
      <c r="E190" s="210" t="s">
        <v>289</v>
      </c>
      <c r="F190" s="210" t="s">
        <v>290</v>
      </c>
      <c r="G190" s="197"/>
      <c r="H190" s="197"/>
      <c r="I190" s="200"/>
      <c r="J190" s="211">
        <f>BK190</f>
        <v>0</v>
      </c>
      <c r="K190" s="197"/>
      <c r="L190" s="202"/>
      <c r="M190" s="203"/>
      <c r="N190" s="204"/>
      <c r="O190" s="204"/>
      <c r="P190" s="205">
        <f>SUM(P191:P225)</f>
        <v>0</v>
      </c>
      <c r="Q190" s="204"/>
      <c r="R190" s="205">
        <f>SUM(R191:R225)</f>
        <v>1.7960259999999999</v>
      </c>
      <c r="S190" s="204"/>
      <c r="T190" s="206">
        <f>SUM(T191:T225)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7" t="s">
        <v>83</v>
      </c>
      <c r="AT190" s="208" t="s">
        <v>75</v>
      </c>
      <c r="AU190" s="208" t="s">
        <v>81</v>
      </c>
      <c r="AY190" s="207" t="s">
        <v>124</v>
      </c>
      <c r="BK190" s="209">
        <f>SUM(BK191:BK225)</f>
        <v>0</v>
      </c>
    </row>
    <row r="191" s="2" customFormat="1" ht="37.8" customHeight="1">
      <c r="A191" s="38"/>
      <c r="B191" s="39"/>
      <c r="C191" s="212" t="s">
        <v>291</v>
      </c>
      <c r="D191" s="212" t="s">
        <v>128</v>
      </c>
      <c r="E191" s="213" t="s">
        <v>292</v>
      </c>
      <c r="F191" s="214" t="s">
        <v>293</v>
      </c>
      <c r="G191" s="215" t="s">
        <v>137</v>
      </c>
      <c r="H191" s="216">
        <v>265</v>
      </c>
      <c r="I191" s="217"/>
      <c r="J191" s="218">
        <f>ROUND(I191*H191,2)</f>
        <v>0</v>
      </c>
      <c r="K191" s="219"/>
      <c r="L191" s="44"/>
      <c r="M191" s="220" t="s">
        <v>1</v>
      </c>
      <c r="N191" s="221" t="s">
        <v>41</v>
      </c>
      <c r="O191" s="91"/>
      <c r="P191" s="222">
        <f>O191*H191</f>
        <v>0</v>
      </c>
      <c r="Q191" s="222">
        <v>0.00264</v>
      </c>
      <c r="R191" s="222">
        <f>Q191*H191</f>
        <v>0.6996</v>
      </c>
      <c r="S191" s="222">
        <v>0</v>
      </c>
      <c r="T191" s="223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4" t="s">
        <v>243</v>
      </c>
      <c r="AT191" s="224" t="s">
        <v>128</v>
      </c>
      <c r="AU191" s="224" t="s">
        <v>83</v>
      </c>
      <c r="AY191" s="17" t="s">
        <v>124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7" t="s">
        <v>81</v>
      </c>
      <c r="BK191" s="225">
        <f>ROUND(I191*H191,2)</f>
        <v>0</v>
      </c>
      <c r="BL191" s="17" t="s">
        <v>243</v>
      </c>
      <c r="BM191" s="224" t="s">
        <v>294</v>
      </c>
    </row>
    <row r="192" s="2" customFormat="1" ht="37.8" customHeight="1">
      <c r="A192" s="38"/>
      <c r="B192" s="39"/>
      <c r="C192" s="212" t="s">
        <v>295</v>
      </c>
      <c r="D192" s="212" t="s">
        <v>128</v>
      </c>
      <c r="E192" s="213" t="s">
        <v>296</v>
      </c>
      <c r="F192" s="214" t="s">
        <v>297</v>
      </c>
      <c r="G192" s="215" t="s">
        <v>137</v>
      </c>
      <c r="H192" s="216">
        <v>15</v>
      </c>
      <c r="I192" s="217"/>
      <c r="J192" s="218">
        <f>ROUND(I192*H192,2)</f>
        <v>0</v>
      </c>
      <c r="K192" s="219"/>
      <c r="L192" s="44"/>
      <c r="M192" s="220" t="s">
        <v>1</v>
      </c>
      <c r="N192" s="221" t="s">
        <v>41</v>
      </c>
      <c r="O192" s="91"/>
      <c r="P192" s="222">
        <f>O192*H192</f>
        <v>0</v>
      </c>
      <c r="Q192" s="222">
        <v>0.0026099999999999999</v>
      </c>
      <c r="R192" s="222">
        <f>Q192*H192</f>
        <v>0.039149999999999997</v>
      </c>
      <c r="S192" s="222">
        <v>0</v>
      </c>
      <c r="T192" s="22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4" t="s">
        <v>243</v>
      </c>
      <c r="AT192" s="224" t="s">
        <v>128</v>
      </c>
      <c r="AU192" s="224" t="s">
        <v>83</v>
      </c>
      <c r="AY192" s="17" t="s">
        <v>124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7" t="s">
        <v>81</v>
      </c>
      <c r="BK192" s="225">
        <f>ROUND(I192*H192,2)</f>
        <v>0</v>
      </c>
      <c r="BL192" s="17" t="s">
        <v>243</v>
      </c>
      <c r="BM192" s="224" t="s">
        <v>298</v>
      </c>
    </row>
    <row r="193" s="2" customFormat="1" ht="24.15" customHeight="1">
      <c r="A193" s="38"/>
      <c r="B193" s="39"/>
      <c r="C193" s="212" t="s">
        <v>299</v>
      </c>
      <c r="D193" s="212" t="s">
        <v>128</v>
      </c>
      <c r="E193" s="213" t="s">
        <v>300</v>
      </c>
      <c r="F193" s="214" t="s">
        <v>301</v>
      </c>
      <c r="G193" s="215" t="s">
        <v>258</v>
      </c>
      <c r="H193" s="216">
        <v>45</v>
      </c>
      <c r="I193" s="217"/>
      <c r="J193" s="218">
        <f>ROUND(I193*H193,2)</f>
        <v>0</v>
      </c>
      <c r="K193" s="219"/>
      <c r="L193" s="44"/>
      <c r="M193" s="220" t="s">
        <v>1</v>
      </c>
      <c r="N193" s="221" t="s">
        <v>41</v>
      </c>
      <c r="O193" s="91"/>
      <c r="P193" s="222">
        <f>O193*H193</f>
        <v>0</v>
      </c>
      <c r="Q193" s="222">
        <v>0</v>
      </c>
      <c r="R193" s="222">
        <f>Q193*H193</f>
        <v>0</v>
      </c>
      <c r="S193" s="222">
        <v>0</v>
      </c>
      <c r="T193" s="22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4" t="s">
        <v>243</v>
      </c>
      <c r="AT193" s="224" t="s">
        <v>128</v>
      </c>
      <c r="AU193" s="224" t="s">
        <v>83</v>
      </c>
      <c r="AY193" s="17" t="s">
        <v>124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7" t="s">
        <v>81</v>
      </c>
      <c r="BK193" s="225">
        <f>ROUND(I193*H193,2)</f>
        <v>0</v>
      </c>
      <c r="BL193" s="17" t="s">
        <v>243</v>
      </c>
      <c r="BM193" s="224" t="s">
        <v>302</v>
      </c>
    </row>
    <row r="194" s="2" customFormat="1" ht="21.75" customHeight="1">
      <c r="A194" s="38"/>
      <c r="B194" s="39"/>
      <c r="C194" s="248" t="s">
        <v>303</v>
      </c>
      <c r="D194" s="248" t="s">
        <v>246</v>
      </c>
      <c r="E194" s="249" t="s">
        <v>304</v>
      </c>
      <c r="F194" s="250" t="s">
        <v>305</v>
      </c>
      <c r="G194" s="251" t="s">
        <v>306</v>
      </c>
      <c r="H194" s="252">
        <v>210</v>
      </c>
      <c r="I194" s="253"/>
      <c r="J194" s="254">
        <f>ROUND(I194*H194,2)</f>
        <v>0</v>
      </c>
      <c r="K194" s="255"/>
      <c r="L194" s="256"/>
      <c r="M194" s="257" t="s">
        <v>1</v>
      </c>
      <c r="N194" s="258" t="s">
        <v>41</v>
      </c>
      <c r="O194" s="91"/>
      <c r="P194" s="222">
        <f>O194*H194</f>
        <v>0</v>
      </c>
      <c r="Q194" s="222">
        <v>0.001</v>
      </c>
      <c r="R194" s="222">
        <f>Q194*H194</f>
        <v>0.20999999999999999</v>
      </c>
      <c r="S194" s="222">
        <v>0</v>
      </c>
      <c r="T194" s="223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4" t="s">
        <v>249</v>
      </c>
      <c r="AT194" s="224" t="s">
        <v>246</v>
      </c>
      <c r="AU194" s="224" t="s">
        <v>83</v>
      </c>
      <c r="AY194" s="17" t="s">
        <v>124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7" t="s">
        <v>81</v>
      </c>
      <c r="BK194" s="225">
        <f>ROUND(I194*H194,2)</f>
        <v>0</v>
      </c>
      <c r="BL194" s="17" t="s">
        <v>243</v>
      </c>
      <c r="BM194" s="224" t="s">
        <v>307</v>
      </c>
    </row>
    <row r="195" s="13" customFormat="1">
      <c r="A195" s="13"/>
      <c r="B195" s="226"/>
      <c r="C195" s="227"/>
      <c r="D195" s="228" t="s">
        <v>186</v>
      </c>
      <c r="E195" s="229" t="s">
        <v>1</v>
      </c>
      <c r="F195" s="230" t="s">
        <v>308</v>
      </c>
      <c r="G195" s="227"/>
      <c r="H195" s="231">
        <v>210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186</v>
      </c>
      <c r="AU195" s="237" t="s">
        <v>83</v>
      </c>
      <c r="AV195" s="13" t="s">
        <v>83</v>
      </c>
      <c r="AW195" s="13" t="s">
        <v>33</v>
      </c>
      <c r="AX195" s="13" t="s">
        <v>81</v>
      </c>
      <c r="AY195" s="237" t="s">
        <v>124</v>
      </c>
    </row>
    <row r="196" s="2" customFormat="1" ht="24.15" customHeight="1">
      <c r="A196" s="38"/>
      <c r="B196" s="39"/>
      <c r="C196" s="212" t="s">
        <v>309</v>
      </c>
      <c r="D196" s="212" t="s">
        <v>128</v>
      </c>
      <c r="E196" s="213" t="s">
        <v>310</v>
      </c>
      <c r="F196" s="214" t="s">
        <v>311</v>
      </c>
      <c r="G196" s="215" t="s">
        <v>258</v>
      </c>
      <c r="H196" s="216">
        <v>150</v>
      </c>
      <c r="I196" s="217"/>
      <c r="J196" s="218">
        <f>ROUND(I196*H196,2)</f>
        <v>0</v>
      </c>
      <c r="K196" s="219"/>
      <c r="L196" s="44"/>
      <c r="M196" s="220" t="s">
        <v>1</v>
      </c>
      <c r="N196" s="221" t="s">
        <v>41</v>
      </c>
      <c r="O196" s="91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4" t="s">
        <v>243</v>
      </c>
      <c r="AT196" s="224" t="s">
        <v>128</v>
      </c>
      <c r="AU196" s="224" t="s">
        <v>83</v>
      </c>
      <c r="AY196" s="17" t="s">
        <v>124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7" t="s">
        <v>81</v>
      </c>
      <c r="BK196" s="225">
        <f>ROUND(I196*H196,2)</f>
        <v>0</v>
      </c>
      <c r="BL196" s="17" t="s">
        <v>243</v>
      </c>
      <c r="BM196" s="224" t="s">
        <v>312</v>
      </c>
    </row>
    <row r="197" s="2" customFormat="1" ht="16.5" customHeight="1">
      <c r="A197" s="38"/>
      <c r="B197" s="39"/>
      <c r="C197" s="248" t="s">
        <v>313</v>
      </c>
      <c r="D197" s="248" t="s">
        <v>246</v>
      </c>
      <c r="E197" s="249" t="s">
        <v>314</v>
      </c>
      <c r="F197" s="250" t="s">
        <v>315</v>
      </c>
      <c r="G197" s="251" t="s">
        <v>258</v>
      </c>
      <c r="H197" s="252">
        <v>150</v>
      </c>
      <c r="I197" s="253"/>
      <c r="J197" s="254">
        <f>ROUND(I197*H197,2)</f>
        <v>0</v>
      </c>
      <c r="K197" s="255"/>
      <c r="L197" s="256"/>
      <c r="M197" s="257" t="s">
        <v>1</v>
      </c>
      <c r="N197" s="258" t="s">
        <v>41</v>
      </c>
      <c r="O197" s="91"/>
      <c r="P197" s="222">
        <f>O197*H197</f>
        <v>0</v>
      </c>
      <c r="Q197" s="222">
        <v>0.00051000000000000004</v>
      </c>
      <c r="R197" s="222">
        <f>Q197*H197</f>
        <v>0.076500000000000012</v>
      </c>
      <c r="S197" s="222">
        <v>0</v>
      </c>
      <c r="T197" s="223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4" t="s">
        <v>249</v>
      </c>
      <c r="AT197" s="224" t="s">
        <v>246</v>
      </c>
      <c r="AU197" s="224" t="s">
        <v>83</v>
      </c>
      <c r="AY197" s="17" t="s">
        <v>124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7" t="s">
        <v>81</v>
      </c>
      <c r="BK197" s="225">
        <f>ROUND(I197*H197,2)</f>
        <v>0</v>
      </c>
      <c r="BL197" s="17" t="s">
        <v>243</v>
      </c>
      <c r="BM197" s="224" t="s">
        <v>316</v>
      </c>
    </row>
    <row r="198" s="2" customFormat="1" ht="33" customHeight="1">
      <c r="A198" s="38"/>
      <c r="B198" s="39"/>
      <c r="C198" s="212" t="s">
        <v>317</v>
      </c>
      <c r="D198" s="212" t="s">
        <v>128</v>
      </c>
      <c r="E198" s="213" t="s">
        <v>318</v>
      </c>
      <c r="F198" s="214" t="s">
        <v>319</v>
      </c>
      <c r="G198" s="215" t="s">
        <v>258</v>
      </c>
      <c r="H198" s="216">
        <v>135</v>
      </c>
      <c r="I198" s="217"/>
      <c r="J198" s="218">
        <f>ROUND(I198*H198,2)</f>
        <v>0</v>
      </c>
      <c r="K198" s="219"/>
      <c r="L198" s="44"/>
      <c r="M198" s="220" t="s">
        <v>1</v>
      </c>
      <c r="N198" s="221" t="s">
        <v>41</v>
      </c>
      <c r="O198" s="91"/>
      <c r="P198" s="222">
        <f>O198*H198</f>
        <v>0</v>
      </c>
      <c r="Q198" s="222">
        <v>0.0013699999999999999</v>
      </c>
      <c r="R198" s="222">
        <f>Q198*H198</f>
        <v>0.18494999999999998</v>
      </c>
      <c r="S198" s="222">
        <v>0</v>
      </c>
      <c r="T198" s="223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4" t="s">
        <v>243</v>
      </c>
      <c r="AT198" s="224" t="s">
        <v>128</v>
      </c>
      <c r="AU198" s="224" t="s">
        <v>83</v>
      </c>
      <c r="AY198" s="17" t="s">
        <v>124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7" t="s">
        <v>81</v>
      </c>
      <c r="BK198" s="225">
        <f>ROUND(I198*H198,2)</f>
        <v>0</v>
      </c>
      <c r="BL198" s="17" t="s">
        <v>243</v>
      </c>
      <c r="BM198" s="224" t="s">
        <v>320</v>
      </c>
    </row>
    <row r="199" s="13" customFormat="1">
      <c r="A199" s="13"/>
      <c r="B199" s="226"/>
      <c r="C199" s="227"/>
      <c r="D199" s="228" t="s">
        <v>186</v>
      </c>
      <c r="E199" s="229" t="s">
        <v>1</v>
      </c>
      <c r="F199" s="230" t="s">
        <v>321</v>
      </c>
      <c r="G199" s="227"/>
      <c r="H199" s="231">
        <v>135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186</v>
      </c>
      <c r="AU199" s="237" t="s">
        <v>83</v>
      </c>
      <c r="AV199" s="13" t="s">
        <v>83</v>
      </c>
      <c r="AW199" s="13" t="s">
        <v>33</v>
      </c>
      <c r="AX199" s="13" t="s">
        <v>81</v>
      </c>
      <c r="AY199" s="237" t="s">
        <v>124</v>
      </c>
    </row>
    <row r="200" s="2" customFormat="1" ht="24.15" customHeight="1">
      <c r="A200" s="38"/>
      <c r="B200" s="39"/>
      <c r="C200" s="212" t="s">
        <v>322</v>
      </c>
      <c r="D200" s="212" t="s">
        <v>128</v>
      </c>
      <c r="E200" s="213" t="s">
        <v>323</v>
      </c>
      <c r="F200" s="214" t="s">
        <v>324</v>
      </c>
      <c r="G200" s="215" t="s">
        <v>258</v>
      </c>
      <c r="H200" s="216">
        <v>135</v>
      </c>
      <c r="I200" s="217"/>
      <c r="J200" s="218">
        <f>ROUND(I200*H200,2)</f>
        <v>0</v>
      </c>
      <c r="K200" s="219"/>
      <c r="L200" s="44"/>
      <c r="M200" s="220" t="s">
        <v>1</v>
      </c>
      <c r="N200" s="221" t="s">
        <v>41</v>
      </c>
      <c r="O200" s="91"/>
      <c r="P200" s="222">
        <f>O200*H200</f>
        <v>0</v>
      </c>
      <c r="Q200" s="222">
        <v>0.0012899999999999999</v>
      </c>
      <c r="R200" s="222">
        <f>Q200*H200</f>
        <v>0.17415</v>
      </c>
      <c r="S200" s="222">
        <v>0</v>
      </c>
      <c r="T200" s="223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4" t="s">
        <v>243</v>
      </c>
      <c r="AT200" s="224" t="s">
        <v>128</v>
      </c>
      <c r="AU200" s="224" t="s">
        <v>83</v>
      </c>
      <c r="AY200" s="17" t="s">
        <v>124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7" t="s">
        <v>81</v>
      </c>
      <c r="BK200" s="225">
        <f>ROUND(I200*H200,2)</f>
        <v>0</v>
      </c>
      <c r="BL200" s="17" t="s">
        <v>243</v>
      </c>
      <c r="BM200" s="224" t="s">
        <v>325</v>
      </c>
    </row>
    <row r="201" s="13" customFormat="1">
      <c r="A201" s="13"/>
      <c r="B201" s="226"/>
      <c r="C201" s="227"/>
      <c r="D201" s="228" t="s">
        <v>186</v>
      </c>
      <c r="E201" s="229" t="s">
        <v>1</v>
      </c>
      <c r="F201" s="230" t="s">
        <v>321</v>
      </c>
      <c r="G201" s="227"/>
      <c r="H201" s="231">
        <v>135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186</v>
      </c>
      <c r="AU201" s="237" t="s">
        <v>83</v>
      </c>
      <c r="AV201" s="13" t="s">
        <v>83</v>
      </c>
      <c r="AW201" s="13" t="s">
        <v>33</v>
      </c>
      <c r="AX201" s="13" t="s">
        <v>81</v>
      </c>
      <c r="AY201" s="237" t="s">
        <v>124</v>
      </c>
    </row>
    <row r="202" s="2" customFormat="1" ht="33" customHeight="1">
      <c r="A202" s="38"/>
      <c r="B202" s="39"/>
      <c r="C202" s="212" t="s">
        <v>326</v>
      </c>
      <c r="D202" s="212" t="s">
        <v>128</v>
      </c>
      <c r="E202" s="213" t="s">
        <v>327</v>
      </c>
      <c r="F202" s="214" t="s">
        <v>328</v>
      </c>
      <c r="G202" s="215" t="s">
        <v>258</v>
      </c>
      <c r="H202" s="216">
        <v>45</v>
      </c>
      <c r="I202" s="217"/>
      <c r="J202" s="218">
        <f>ROUND(I202*H202,2)</f>
        <v>0</v>
      </c>
      <c r="K202" s="219"/>
      <c r="L202" s="44"/>
      <c r="M202" s="220" t="s">
        <v>1</v>
      </c>
      <c r="N202" s="221" t="s">
        <v>41</v>
      </c>
      <c r="O202" s="91"/>
      <c r="P202" s="222">
        <f>O202*H202</f>
        <v>0</v>
      </c>
      <c r="Q202" s="222">
        <v>0.0013699999999999999</v>
      </c>
      <c r="R202" s="222">
        <f>Q202*H202</f>
        <v>0.061649999999999996</v>
      </c>
      <c r="S202" s="222">
        <v>0</v>
      </c>
      <c r="T202" s="22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4" t="s">
        <v>243</v>
      </c>
      <c r="AT202" s="224" t="s">
        <v>128</v>
      </c>
      <c r="AU202" s="224" t="s">
        <v>83</v>
      </c>
      <c r="AY202" s="17" t="s">
        <v>124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7" t="s">
        <v>81</v>
      </c>
      <c r="BK202" s="225">
        <f>ROUND(I202*H202,2)</f>
        <v>0</v>
      </c>
      <c r="BL202" s="17" t="s">
        <v>243</v>
      </c>
      <c r="BM202" s="224" t="s">
        <v>329</v>
      </c>
    </row>
    <row r="203" s="2" customFormat="1" ht="24.15" customHeight="1">
      <c r="A203" s="38"/>
      <c r="B203" s="39"/>
      <c r="C203" s="212" t="s">
        <v>249</v>
      </c>
      <c r="D203" s="212" t="s">
        <v>128</v>
      </c>
      <c r="E203" s="213" t="s">
        <v>330</v>
      </c>
      <c r="F203" s="214" t="s">
        <v>331</v>
      </c>
      <c r="G203" s="215" t="s">
        <v>258</v>
      </c>
      <c r="H203" s="216">
        <v>120</v>
      </c>
      <c r="I203" s="217"/>
      <c r="J203" s="218">
        <f>ROUND(I203*H203,2)</f>
        <v>0</v>
      </c>
      <c r="K203" s="219"/>
      <c r="L203" s="44"/>
      <c r="M203" s="220" t="s">
        <v>1</v>
      </c>
      <c r="N203" s="221" t="s">
        <v>41</v>
      </c>
      <c r="O203" s="91"/>
      <c r="P203" s="222">
        <f>O203*H203</f>
        <v>0</v>
      </c>
      <c r="Q203" s="222">
        <v>0.0011100000000000001</v>
      </c>
      <c r="R203" s="222">
        <f>Q203*H203</f>
        <v>0.13320000000000001</v>
      </c>
      <c r="S203" s="222">
        <v>0</v>
      </c>
      <c r="T203" s="223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4" t="s">
        <v>243</v>
      </c>
      <c r="AT203" s="224" t="s">
        <v>128</v>
      </c>
      <c r="AU203" s="224" t="s">
        <v>83</v>
      </c>
      <c r="AY203" s="17" t="s">
        <v>124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7" t="s">
        <v>81</v>
      </c>
      <c r="BK203" s="225">
        <f>ROUND(I203*H203,2)</f>
        <v>0</v>
      </c>
      <c r="BL203" s="17" t="s">
        <v>243</v>
      </c>
      <c r="BM203" s="224" t="s">
        <v>332</v>
      </c>
    </row>
    <row r="204" s="13" customFormat="1">
      <c r="A204" s="13"/>
      <c r="B204" s="226"/>
      <c r="C204" s="227"/>
      <c r="D204" s="228" t="s">
        <v>186</v>
      </c>
      <c r="E204" s="229" t="s">
        <v>1</v>
      </c>
      <c r="F204" s="230" t="s">
        <v>333</v>
      </c>
      <c r="G204" s="227"/>
      <c r="H204" s="231">
        <v>120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186</v>
      </c>
      <c r="AU204" s="237" t="s">
        <v>83</v>
      </c>
      <c r="AV204" s="13" t="s">
        <v>83</v>
      </c>
      <c r="AW204" s="13" t="s">
        <v>33</v>
      </c>
      <c r="AX204" s="13" t="s">
        <v>81</v>
      </c>
      <c r="AY204" s="237" t="s">
        <v>124</v>
      </c>
    </row>
    <row r="205" s="2" customFormat="1" ht="24.15" customHeight="1">
      <c r="A205" s="38"/>
      <c r="B205" s="39"/>
      <c r="C205" s="212" t="s">
        <v>334</v>
      </c>
      <c r="D205" s="212" t="s">
        <v>128</v>
      </c>
      <c r="E205" s="213" t="s">
        <v>335</v>
      </c>
      <c r="F205" s="214" t="s">
        <v>336</v>
      </c>
      <c r="G205" s="215" t="s">
        <v>258</v>
      </c>
      <c r="H205" s="216">
        <v>45</v>
      </c>
      <c r="I205" s="217"/>
      <c r="J205" s="218">
        <f>ROUND(I205*H205,2)</f>
        <v>0</v>
      </c>
      <c r="K205" s="219"/>
      <c r="L205" s="44"/>
      <c r="M205" s="220" t="s">
        <v>1</v>
      </c>
      <c r="N205" s="221" t="s">
        <v>41</v>
      </c>
      <c r="O205" s="91"/>
      <c r="P205" s="222">
        <f>O205*H205</f>
        <v>0</v>
      </c>
      <c r="Q205" s="222">
        <v>0.00056999999999999998</v>
      </c>
      <c r="R205" s="222">
        <f>Q205*H205</f>
        <v>0.025649999999999999</v>
      </c>
      <c r="S205" s="222">
        <v>0</v>
      </c>
      <c r="T205" s="22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243</v>
      </c>
      <c r="AT205" s="224" t="s">
        <v>128</v>
      </c>
      <c r="AU205" s="224" t="s">
        <v>83</v>
      </c>
      <c r="AY205" s="17" t="s">
        <v>124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7" t="s">
        <v>81</v>
      </c>
      <c r="BK205" s="225">
        <f>ROUND(I205*H205,2)</f>
        <v>0</v>
      </c>
      <c r="BL205" s="17" t="s">
        <v>243</v>
      </c>
      <c r="BM205" s="224" t="s">
        <v>337</v>
      </c>
    </row>
    <row r="206" s="2" customFormat="1" ht="33" customHeight="1">
      <c r="A206" s="38"/>
      <c r="B206" s="39"/>
      <c r="C206" s="212" t="s">
        <v>338</v>
      </c>
      <c r="D206" s="212" t="s">
        <v>128</v>
      </c>
      <c r="E206" s="213" t="s">
        <v>339</v>
      </c>
      <c r="F206" s="214" t="s">
        <v>340</v>
      </c>
      <c r="G206" s="215" t="s">
        <v>258</v>
      </c>
      <c r="H206" s="216">
        <v>45</v>
      </c>
      <c r="I206" s="217"/>
      <c r="J206" s="218">
        <f>ROUND(I206*H206,2)</f>
        <v>0</v>
      </c>
      <c r="K206" s="219"/>
      <c r="L206" s="44"/>
      <c r="M206" s="220" t="s">
        <v>1</v>
      </c>
      <c r="N206" s="221" t="s">
        <v>41</v>
      </c>
      <c r="O206" s="91"/>
      <c r="P206" s="222">
        <f>O206*H206</f>
        <v>0</v>
      </c>
      <c r="Q206" s="222">
        <v>0.00072999999999999996</v>
      </c>
      <c r="R206" s="222">
        <f>Q206*H206</f>
        <v>0.032849999999999997</v>
      </c>
      <c r="S206" s="222">
        <v>0</v>
      </c>
      <c r="T206" s="22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4" t="s">
        <v>243</v>
      </c>
      <c r="AT206" s="224" t="s">
        <v>128</v>
      </c>
      <c r="AU206" s="224" t="s">
        <v>83</v>
      </c>
      <c r="AY206" s="17" t="s">
        <v>124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7" t="s">
        <v>81</v>
      </c>
      <c r="BK206" s="225">
        <f>ROUND(I206*H206,2)</f>
        <v>0</v>
      </c>
      <c r="BL206" s="17" t="s">
        <v>243</v>
      </c>
      <c r="BM206" s="224" t="s">
        <v>341</v>
      </c>
    </row>
    <row r="207" s="2" customFormat="1" ht="33" customHeight="1">
      <c r="A207" s="38"/>
      <c r="B207" s="39"/>
      <c r="C207" s="212" t="s">
        <v>342</v>
      </c>
      <c r="D207" s="212" t="s">
        <v>128</v>
      </c>
      <c r="E207" s="213" t="s">
        <v>343</v>
      </c>
      <c r="F207" s="214" t="s">
        <v>344</v>
      </c>
      <c r="G207" s="215" t="s">
        <v>258</v>
      </c>
      <c r="H207" s="216">
        <v>24</v>
      </c>
      <c r="I207" s="217"/>
      <c r="J207" s="218">
        <f>ROUND(I207*H207,2)</f>
        <v>0</v>
      </c>
      <c r="K207" s="219"/>
      <c r="L207" s="44"/>
      <c r="M207" s="220" t="s">
        <v>1</v>
      </c>
      <c r="N207" s="221" t="s">
        <v>41</v>
      </c>
      <c r="O207" s="91"/>
      <c r="P207" s="222">
        <f>O207*H207</f>
        <v>0</v>
      </c>
      <c r="Q207" s="222">
        <v>0.0015200000000000001</v>
      </c>
      <c r="R207" s="222">
        <f>Q207*H207</f>
        <v>0.036479999999999999</v>
      </c>
      <c r="S207" s="222">
        <v>0</v>
      </c>
      <c r="T207" s="223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4" t="s">
        <v>243</v>
      </c>
      <c r="AT207" s="224" t="s">
        <v>128</v>
      </c>
      <c r="AU207" s="224" t="s">
        <v>83</v>
      </c>
      <c r="AY207" s="17" t="s">
        <v>124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7" t="s">
        <v>81</v>
      </c>
      <c r="BK207" s="225">
        <f>ROUND(I207*H207,2)</f>
        <v>0</v>
      </c>
      <c r="BL207" s="17" t="s">
        <v>243</v>
      </c>
      <c r="BM207" s="224" t="s">
        <v>345</v>
      </c>
    </row>
    <row r="208" s="2" customFormat="1" ht="37.8" customHeight="1">
      <c r="A208" s="38"/>
      <c r="B208" s="39"/>
      <c r="C208" s="212" t="s">
        <v>346</v>
      </c>
      <c r="D208" s="212" t="s">
        <v>128</v>
      </c>
      <c r="E208" s="213" t="s">
        <v>347</v>
      </c>
      <c r="F208" s="214" t="s">
        <v>348</v>
      </c>
      <c r="G208" s="215" t="s">
        <v>258</v>
      </c>
      <c r="H208" s="216">
        <v>11</v>
      </c>
      <c r="I208" s="217"/>
      <c r="J208" s="218">
        <f>ROUND(I208*H208,2)</f>
        <v>0</v>
      </c>
      <c r="K208" s="219"/>
      <c r="L208" s="44"/>
      <c r="M208" s="220" t="s">
        <v>1</v>
      </c>
      <c r="N208" s="221" t="s">
        <v>41</v>
      </c>
      <c r="O208" s="91"/>
      <c r="P208" s="222">
        <f>O208*H208</f>
        <v>0</v>
      </c>
      <c r="Q208" s="222">
        <v>0.00079000000000000001</v>
      </c>
      <c r="R208" s="222">
        <f>Q208*H208</f>
        <v>0.0086899999999999998</v>
      </c>
      <c r="S208" s="222">
        <v>0</v>
      </c>
      <c r="T208" s="223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4" t="s">
        <v>243</v>
      </c>
      <c r="AT208" s="224" t="s">
        <v>128</v>
      </c>
      <c r="AU208" s="224" t="s">
        <v>83</v>
      </c>
      <c r="AY208" s="17" t="s">
        <v>124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7" t="s">
        <v>81</v>
      </c>
      <c r="BK208" s="225">
        <f>ROUND(I208*H208,2)</f>
        <v>0</v>
      </c>
      <c r="BL208" s="17" t="s">
        <v>243</v>
      </c>
      <c r="BM208" s="224" t="s">
        <v>349</v>
      </c>
    </row>
    <row r="209" s="2" customFormat="1" ht="37.8" customHeight="1">
      <c r="A209" s="38"/>
      <c r="B209" s="39"/>
      <c r="C209" s="212" t="s">
        <v>350</v>
      </c>
      <c r="D209" s="212" t="s">
        <v>128</v>
      </c>
      <c r="E209" s="213" t="s">
        <v>351</v>
      </c>
      <c r="F209" s="214" t="s">
        <v>352</v>
      </c>
      <c r="G209" s="215" t="s">
        <v>353</v>
      </c>
      <c r="H209" s="216">
        <v>1</v>
      </c>
      <c r="I209" s="217"/>
      <c r="J209" s="218">
        <f>ROUND(I209*H209,2)</f>
        <v>0</v>
      </c>
      <c r="K209" s="219"/>
      <c r="L209" s="44"/>
      <c r="M209" s="220" t="s">
        <v>1</v>
      </c>
      <c r="N209" s="221" t="s">
        <v>41</v>
      </c>
      <c r="O209" s="91"/>
      <c r="P209" s="222">
        <f>O209*H209</f>
        <v>0</v>
      </c>
      <c r="Q209" s="222">
        <v>0.00080000000000000004</v>
      </c>
      <c r="R209" s="222">
        <f>Q209*H209</f>
        <v>0.00080000000000000004</v>
      </c>
      <c r="S209" s="222">
        <v>0</v>
      </c>
      <c r="T209" s="223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4" t="s">
        <v>132</v>
      </c>
      <c r="AT209" s="224" t="s">
        <v>128</v>
      </c>
      <c r="AU209" s="224" t="s">
        <v>83</v>
      </c>
      <c r="AY209" s="17" t="s">
        <v>124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7" t="s">
        <v>81</v>
      </c>
      <c r="BK209" s="225">
        <f>ROUND(I209*H209,2)</f>
        <v>0</v>
      </c>
      <c r="BL209" s="17" t="s">
        <v>132</v>
      </c>
      <c r="BM209" s="224" t="s">
        <v>354</v>
      </c>
    </row>
    <row r="210" s="2" customFormat="1" ht="16.5" customHeight="1">
      <c r="A210" s="38"/>
      <c r="B210" s="39"/>
      <c r="C210" s="212" t="s">
        <v>139</v>
      </c>
      <c r="D210" s="212" t="s">
        <v>128</v>
      </c>
      <c r="E210" s="213" t="s">
        <v>355</v>
      </c>
      <c r="F210" s="214" t="s">
        <v>356</v>
      </c>
      <c r="G210" s="215" t="s">
        <v>353</v>
      </c>
      <c r="H210" s="216">
        <v>8</v>
      </c>
      <c r="I210" s="217"/>
      <c r="J210" s="218">
        <f>ROUND(I210*H210,2)</f>
        <v>0</v>
      </c>
      <c r="K210" s="219"/>
      <c r="L210" s="44"/>
      <c r="M210" s="220" t="s">
        <v>1</v>
      </c>
      <c r="N210" s="221" t="s">
        <v>41</v>
      </c>
      <c r="O210" s="91"/>
      <c r="P210" s="222">
        <f>O210*H210</f>
        <v>0</v>
      </c>
      <c r="Q210" s="222">
        <v>0</v>
      </c>
      <c r="R210" s="222">
        <f>Q210*H210</f>
        <v>0</v>
      </c>
      <c r="S210" s="222">
        <v>0</v>
      </c>
      <c r="T210" s="223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4" t="s">
        <v>243</v>
      </c>
      <c r="AT210" s="224" t="s">
        <v>128</v>
      </c>
      <c r="AU210" s="224" t="s">
        <v>83</v>
      </c>
      <c r="AY210" s="17" t="s">
        <v>124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7" t="s">
        <v>81</v>
      </c>
      <c r="BK210" s="225">
        <f>ROUND(I210*H210,2)</f>
        <v>0</v>
      </c>
      <c r="BL210" s="17" t="s">
        <v>243</v>
      </c>
      <c r="BM210" s="224" t="s">
        <v>357</v>
      </c>
    </row>
    <row r="211" s="13" customFormat="1">
      <c r="A211" s="13"/>
      <c r="B211" s="226"/>
      <c r="C211" s="227"/>
      <c r="D211" s="228" t="s">
        <v>186</v>
      </c>
      <c r="E211" s="229" t="s">
        <v>1</v>
      </c>
      <c r="F211" s="230" t="s">
        <v>225</v>
      </c>
      <c r="G211" s="227"/>
      <c r="H211" s="231">
        <v>8</v>
      </c>
      <c r="I211" s="232"/>
      <c r="J211" s="227"/>
      <c r="K211" s="227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186</v>
      </c>
      <c r="AU211" s="237" t="s">
        <v>83</v>
      </c>
      <c r="AV211" s="13" t="s">
        <v>83</v>
      </c>
      <c r="AW211" s="13" t="s">
        <v>33</v>
      </c>
      <c r="AX211" s="13" t="s">
        <v>81</v>
      </c>
      <c r="AY211" s="237" t="s">
        <v>124</v>
      </c>
    </row>
    <row r="212" s="2" customFormat="1" ht="21.75" customHeight="1">
      <c r="A212" s="38"/>
      <c r="B212" s="39"/>
      <c r="C212" s="248" t="s">
        <v>358</v>
      </c>
      <c r="D212" s="248" t="s">
        <v>246</v>
      </c>
      <c r="E212" s="249" t="s">
        <v>359</v>
      </c>
      <c r="F212" s="250" t="s">
        <v>360</v>
      </c>
      <c r="G212" s="251" t="s">
        <v>353</v>
      </c>
      <c r="H212" s="252">
        <v>8</v>
      </c>
      <c r="I212" s="253"/>
      <c r="J212" s="254">
        <f>ROUND(I212*H212,2)</f>
        <v>0</v>
      </c>
      <c r="K212" s="255"/>
      <c r="L212" s="256"/>
      <c r="M212" s="257" t="s">
        <v>1</v>
      </c>
      <c r="N212" s="258" t="s">
        <v>41</v>
      </c>
      <c r="O212" s="91"/>
      <c r="P212" s="222">
        <f>O212*H212</f>
        <v>0</v>
      </c>
      <c r="Q212" s="222">
        <v>0.00025000000000000001</v>
      </c>
      <c r="R212" s="222">
        <f>Q212*H212</f>
        <v>0.002</v>
      </c>
      <c r="S212" s="222">
        <v>0</v>
      </c>
      <c r="T212" s="22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4" t="s">
        <v>249</v>
      </c>
      <c r="AT212" s="224" t="s">
        <v>246</v>
      </c>
      <c r="AU212" s="224" t="s">
        <v>83</v>
      </c>
      <c r="AY212" s="17" t="s">
        <v>124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7" t="s">
        <v>81</v>
      </c>
      <c r="BK212" s="225">
        <f>ROUND(I212*H212,2)</f>
        <v>0</v>
      </c>
      <c r="BL212" s="17" t="s">
        <v>243</v>
      </c>
      <c r="BM212" s="224" t="s">
        <v>361</v>
      </c>
    </row>
    <row r="213" s="2" customFormat="1" ht="16.5" customHeight="1">
      <c r="A213" s="38"/>
      <c r="B213" s="39"/>
      <c r="C213" s="212" t="s">
        <v>362</v>
      </c>
      <c r="D213" s="212" t="s">
        <v>128</v>
      </c>
      <c r="E213" s="213" t="s">
        <v>363</v>
      </c>
      <c r="F213" s="214" t="s">
        <v>364</v>
      </c>
      <c r="G213" s="215" t="s">
        <v>353</v>
      </c>
      <c r="H213" s="216">
        <v>6</v>
      </c>
      <c r="I213" s="217"/>
      <c r="J213" s="218">
        <f>ROUND(I213*H213,2)</f>
        <v>0</v>
      </c>
      <c r="K213" s="219"/>
      <c r="L213" s="44"/>
      <c r="M213" s="220" t="s">
        <v>1</v>
      </c>
      <c r="N213" s="221" t="s">
        <v>41</v>
      </c>
      <c r="O213" s="91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4" t="s">
        <v>243</v>
      </c>
      <c r="AT213" s="224" t="s">
        <v>128</v>
      </c>
      <c r="AU213" s="224" t="s">
        <v>83</v>
      </c>
      <c r="AY213" s="17" t="s">
        <v>124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7" t="s">
        <v>81</v>
      </c>
      <c r="BK213" s="225">
        <f>ROUND(I213*H213,2)</f>
        <v>0</v>
      </c>
      <c r="BL213" s="17" t="s">
        <v>243</v>
      </c>
      <c r="BM213" s="224" t="s">
        <v>365</v>
      </c>
    </row>
    <row r="214" s="2" customFormat="1" ht="16.5" customHeight="1">
      <c r="A214" s="38"/>
      <c r="B214" s="39"/>
      <c r="C214" s="248" t="s">
        <v>366</v>
      </c>
      <c r="D214" s="248" t="s">
        <v>246</v>
      </c>
      <c r="E214" s="249" t="s">
        <v>367</v>
      </c>
      <c r="F214" s="250" t="s">
        <v>368</v>
      </c>
      <c r="G214" s="251" t="s">
        <v>353</v>
      </c>
      <c r="H214" s="252">
        <v>6</v>
      </c>
      <c r="I214" s="253"/>
      <c r="J214" s="254">
        <f>ROUND(I214*H214,2)</f>
        <v>0</v>
      </c>
      <c r="K214" s="255"/>
      <c r="L214" s="256"/>
      <c r="M214" s="257" t="s">
        <v>1</v>
      </c>
      <c r="N214" s="258" t="s">
        <v>41</v>
      </c>
      <c r="O214" s="91"/>
      <c r="P214" s="222">
        <f>O214*H214</f>
        <v>0</v>
      </c>
      <c r="Q214" s="222">
        <v>2.0000000000000002E-05</v>
      </c>
      <c r="R214" s="222">
        <f>Q214*H214</f>
        <v>0.00012000000000000002</v>
      </c>
      <c r="S214" s="222">
        <v>0</v>
      </c>
      <c r="T214" s="223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4" t="s">
        <v>249</v>
      </c>
      <c r="AT214" s="224" t="s">
        <v>246</v>
      </c>
      <c r="AU214" s="224" t="s">
        <v>83</v>
      </c>
      <c r="AY214" s="17" t="s">
        <v>124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7" t="s">
        <v>81</v>
      </c>
      <c r="BK214" s="225">
        <f>ROUND(I214*H214,2)</f>
        <v>0</v>
      </c>
      <c r="BL214" s="17" t="s">
        <v>243</v>
      </c>
      <c r="BM214" s="224" t="s">
        <v>369</v>
      </c>
    </row>
    <row r="215" s="13" customFormat="1">
      <c r="A215" s="13"/>
      <c r="B215" s="226"/>
      <c r="C215" s="227"/>
      <c r="D215" s="228" t="s">
        <v>186</v>
      </c>
      <c r="E215" s="229" t="s">
        <v>1</v>
      </c>
      <c r="F215" s="230" t="s">
        <v>370</v>
      </c>
      <c r="G215" s="227"/>
      <c r="H215" s="231">
        <v>6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186</v>
      </c>
      <c r="AU215" s="237" t="s">
        <v>83</v>
      </c>
      <c r="AV215" s="13" t="s">
        <v>83</v>
      </c>
      <c r="AW215" s="13" t="s">
        <v>33</v>
      </c>
      <c r="AX215" s="13" t="s">
        <v>81</v>
      </c>
      <c r="AY215" s="237" t="s">
        <v>124</v>
      </c>
    </row>
    <row r="216" s="2" customFormat="1" ht="16.5" customHeight="1">
      <c r="A216" s="38"/>
      <c r="B216" s="39"/>
      <c r="C216" s="212" t="s">
        <v>371</v>
      </c>
      <c r="D216" s="212" t="s">
        <v>128</v>
      </c>
      <c r="E216" s="213" t="s">
        <v>372</v>
      </c>
      <c r="F216" s="214" t="s">
        <v>373</v>
      </c>
      <c r="G216" s="215" t="s">
        <v>353</v>
      </c>
      <c r="H216" s="216">
        <v>8</v>
      </c>
      <c r="I216" s="217"/>
      <c r="J216" s="218">
        <f>ROUND(I216*H216,2)</f>
        <v>0</v>
      </c>
      <c r="K216" s="219"/>
      <c r="L216" s="44"/>
      <c r="M216" s="220" t="s">
        <v>1</v>
      </c>
      <c r="N216" s="221" t="s">
        <v>41</v>
      </c>
      <c r="O216" s="91"/>
      <c r="P216" s="222">
        <f>O216*H216</f>
        <v>0</v>
      </c>
      <c r="Q216" s="222">
        <v>0</v>
      </c>
      <c r="R216" s="222">
        <f>Q216*H216</f>
        <v>0</v>
      </c>
      <c r="S216" s="222">
        <v>0</v>
      </c>
      <c r="T216" s="22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4" t="s">
        <v>243</v>
      </c>
      <c r="AT216" s="224" t="s">
        <v>128</v>
      </c>
      <c r="AU216" s="224" t="s">
        <v>83</v>
      </c>
      <c r="AY216" s="17" t="s">
        <v>124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7" t="s">
        <v>81</v>
      </c>
      <c r="BK216" s="225">
        <f>ROUND(I216*H216,2)</f>
        <v>0</v>
      </c>
      <c r="BL216" s="17" t="s">
        <v>243</v>
      </c>
      <c r="BM216" s="224" t="s">
        <v>374</v>
      </c>
    </row>
    <row r="217" s="13" customFormat="1">
      <c r="A217" s="13"/>
      <c r="B217" s="226"/>
      <c r="C217" s="227"/>
      <c r="D217" s="228" t="s">
        <v>186</v>
      </c>
      <c r="E217" s="229" t="s">
        <v>1</v>
      </c>
      <c r="F217" s="230" t="s">
        <v>225</v>
      </c>
      <c r="G217" s="227"/>
      <c r="H217" s="231">
        <v>8</v>
      </c>
      <c r="I217" s="232"/>
      <c r="J217" s="227"/>
      <c r="K217" s="227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186</v>
      </c>
      <c r="AU217" s="237" t="s">
        <v>83</v>
      </c>
      <c r="AV217" s="13" t="s">
        <v>83</v>
      </c>
      <c r="AW217" s="13" t="s">
        <v>33</v>
      </c>
      <c r="AX217" s="13" t="s">
        <v>81</v>
      </c>
      <c r="AY217" s="237" t="s">
        <v>124</v>
      </c>
    </row>
    <row r="218" s="2" customFormat="1" ht="16.5" customHeight="1">
      <c r="A218" s="38"/>
      <c r="B218" s="39"/>
      <c r="C218" s="248" t="s">
        <v>375</v>
      </c>
      <c r="D218" s="248" t="s">
        <v>246</v>
      </c>
      <c r="E218" s="249" t="s">
        <v>376</v>
      </c>
      <c r="F218" s="250" t="s">
        <v>377</v>
      </c>
      <c r="G218" s="251" t="s">
        <v>353</v>
      </c>
      <c r="H218" s="252">
        <v>8</v>
      </c>
      <c r="I218" s="253"/>
      <c r="J218" s="254">
        <f>ROUND(I218*H218,2)</f>
        <v>0</v>
      </c>
      <c r="K218" s="255"/>
      <c r="L218" s="256"/>
      <c r="M218" s="257" t="s">
        <v>1</v>
      </c>
      <c r="N218" s="258" t="s">
        <v>41</v>
      </c>
      <c r="O218" s="91"/>
      <c r="P218" s="222">
        <f>O218*H218</f>
        <v>0</v>
      </c>
      <c r="Q218" s="222">
        <v>0.00011</v>
      </c>
      <c r="R218" s="222">
        <f>Q218*H218</f>
        <v>0.00088000000000000003</v>
      </c>
      <c r="S218" s="222">
        <v>0</v>
      </c>
      <c r="T218" s="22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4" t="s">
        <v>249</v>
      </c>
      <c r="AT218" s="224" t="s">
        <v>246</v>
      </c>
      <c r="AU218" s="224" t="s">
        <v>83</v>
      </c>
      <c r="AY218" s="17" t="s">
        <v>124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7" t="s">
        <v>81</v>
      </c>
      <c r="BK218" s="225">
        <f>ROUND(I218*H218,2)</f>
        <v>0</v>
      </c>
      <c r="BL218" s="17" t="s">
        <v>243</v>
      </c>
      <c r="BM218" s="224" t="s">
        <v>378</v>
      </c>
    </row>
    <row r="219" s="2" customFormat="1" ht="24.15" customHeight="1">
      <c r="A219" s="38"/>
      <c r="B219" s="39"/>
      <c r="C219" s="212" t="s">
        <v>379</v>
      </c>
      <c r="D219" s="212" t="s">
        <v>128</v>
      </c>
      <c r="E219" s="213" t="s">
        <v>380</v>
      </c>
      <c r="F219" s="214" t="s">
        <v>381</v>
      </c>
      <c r="G219" s="215" t="s">
        <v>258</v>
      </c>
      <c r="H219" s="216">
        <v>41</v>
      </c>
      <c r="I219" s="217"/>
      <c r="J219" s="218">
        <f>ROUND(I219*H219,2)</f>
        <v>0</v>
      </c>
      <c r="K219" s="219"/>
      <c r="L219" s="44"/>
      <c r="M219" s="220" t="s">
        <v>1</v>
      </c>
      <c r="N219" s="221" t="s">
        <v>41</v>
      </c>
      <c r="O219" s="91"/>
      <c r="P219" s="222">
        <f>O219*H219</f>
        <v>0</v>
      </c>
      <c r="Q219" s="222">
        <v>0</v>
      </c>
      <c r="R219" s="222">
        <f>Q219*H219</f>
        <v>0</v>
      </c>
      <c r="S219" s="222">
        <v>0</v>
      </c>
      <c r="T219" s="22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4" t="s">
        <v>243</v>
      </c>
      <c r="AT219" s="224" t="s">
        <v>128</v>
      </c>
      <c r="AU219" s="224" t="s">
        <v>83</v>
      </c>
      <c r="AY219" s="17" t="s">
        <v>124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7" t="s">
        <v>81</v>
      </c>
      <c r="BK219" s="225">
        <f>ROUND(I219*H219,2)</f>
        <v>0</v>
      </c>
      <c r="BL219" s="17" t="s">
        <v>243</v>
      </c>
      <c r="BM219" s="224" t="s">
        <v>382</v>
      </c>
    </row>
    <row r="220" s="13" customFormat="1">
      <c r="A220" s="13"/>
      <c r="B220" s="226"/>
      <c r="C220" s="227"/>
      <c r="D220" s="228" t="s">
        <v>186</v>
      </c>
      <c r="E220" s="229" t="s">
        <v>1</v>
      </c>
      <c r="F220" s="230" t="s">
        <v>383</v>
      </c>
      <c r="G220" s="227"/>
      <c r="H220" s="231">
        <v>41</v>
      </c>
      <c r="I220" s="232"/>
      <c r="J220" s="227"/>
      <c r="K220" s="227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186</v>
      </c>
      <c r="AU220" s="237" t="s">
        <v>83</v>
      </c>
      <c r="AV220" s="13" t="s">
        <v>83</v>
      </c>
      <c r="AW220" s="13" t="s">
        <v>33</v>
      </c>
      <c r="AX220" s="13" t="s">
        <v>81</v>
      </c>
      <c r="AY220" s="237" t="s">
        <v>124</v>
      </c>
    </row>
    <row r="221" s="2" customFormat="1" ht="16.5" customHeight="1">
      <c r="A221" s="38"/>
      <c r="B221" s="39"/>
      <c r="C221" s="248" t="s">
        <v>383</v>
      </c>
      <c r="D221" s="248" t="s">
        <v>246</v>
      </c>
      <c r="E221" s="249" t="s">
        <v>384</v>
      </c>
      <c r="F221" s="250" t="s">
        <v>385</v>
      </c>
      <c r="G221" s="251" t="s">
        <v>258</v>
      </c>
      <c r="H221" s="252">
        <v>49.200000000000003</v>
      </c>
      <c r="I221" s="253"/>
      <c r="J221" s="254">
        <f>ROUND(I221*H221,2)</f>
        <v>0</v>
      </c>
      <c r="K221" s="255"/>
      <c r="L221" s="256"/>
      <c r="M221" s="257" t="s">
        <v>1</v>
      </c>
      <c r="N221" s="258" t="s">
        <v>41</v>
      </c>
      <c r="O221" s="91"/>
      <c r="P221" s="222">
        <f>O221*H221</f>
        <v>0</v>
      </c>
      <c r="Q221" s="222">
        <v>0.0019300000000000001</v>
      </c>
      <c r="R221" s="222">
        <f>Q221*H221</f>
        <v>0.094956000000000013</v>
      </c>
      <c r="S221" s="222">
        <v>0</v>
      </c>
      <c r="T221" s="223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4" t="s">
        <v>249</v>
      </c>
      <c r="AT221" s="224" t="s">
        <v>246</v>
      </c>
      <c r="AU221" s="224" t="s">
        <v>83</v>
      </c>
      <c r="AY221" s="17" t="s">
        <v>124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7" t="s">
        <v>81</v>
      </c>
      <c r="BK221" s="225">
        <f>ROUND(I221*H221,2)</f>
        <v>0</v>
      </c>
      <c r="BL221" s="17" t="s">
        <v>243</v>
      </c>
      <c r="BM221" s="224" t="s">
        <v>386</v>
      </c>
    </row>
    <row r="222" s="13" customFormat="1">
      <c r="A222" s="13"/>
      <c r="B222" s="226"/>
      <c r="C222" s="227"/>
      <c r="D222" s="228" t="s">
        <v>186</v>
      </c>
      <c r="E222" s="227"/>
      <c r="F222" s="230" t="s">
        <v>387</v>
      </c>
      <c r="G222" s="227"/>
      <c r="H222" s="231">
        <v>49.200000000000003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186</v>
      </c>
      <c r="AU222" s="237" t="s">
        <v>83</v>
      </c>
      <c r="AV222" s="13" t="s">
        <v>83</v>
      </c>
      <c r="AW222" s="13" t="s">
        <v>4</v>
      </c>
      <c r="AX222" s="13" t="s">
        <v>81</v>
      </c>
      <c r="AY222" s="237" t="s">
        <v>124</v>
      </c>
    </row>
    <row r="223" s="2" customFormat="1" ht="24.15" customHeight="1">
      <c r="A223" s="38"/>
      <c r="B223" s="39"/>
      <c r="C223" s="212" t="s">
        <v>388</v>
      </c>
      <c r="D223" s="212" t="s">
        <v>128</v>
      </c>
      <c r="E223" s="213" t="s">
        <v>389</v>
      </c>
      <c r="F223" s="214" t="s">
        <v>390</v>
      </c>
      <c r="G223" s="215" t="s">
        <v>353</v>
      </c>
      <c r="H223" s="216">
        <v>40</v>
      </c>
      <c r="I223" s="217"/>
      <c r="J223" s="218">
        <f>ROUND(I223*H223,2)</f>
        <v>0</v>
      </c>
      <c r="K223" s="219"/>
      <c r="L223" s="44"/>
      <c r="M223" s="220" t="s">
        <v>1</v>
      </c>
      <c r="N223" s="221" t="s">
        <v>41</v>
      </c>
      <c r="O223" s="91"/>
      <c r="P223" s="222">
        <f>O223*H223</f>
        <v>0</v>
      </c>
      <c r="Q223" s="222">
        <v>0</v>
      </c>
      <c r="R223" s="222">
        <f>Q223*H223</f>
        <v>0</v>
      </c>
      <c r="S223" s="222">
        <v>0</v>
      </c>
      <c r="T223" s="223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4" t="s">
        <v>243</v>
      </c>
      <c r="AT223" s="224" t="s">
        <v>128</v>
      </c>
      <c r="AU223" s="224" t="s">
        <v>83</v>
      </c>
      <c r="AY223" s="17" t="s">
        <v>124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7" t="s">
        <v>81</v>
      </c>
      <c r="BK223" s="225">
        <f>ROUND(I223*H223,2)</f>
        <v>0</v>
      </c>
      <c r="BL223" s="17" t="s">
        <v>243</v>
      </c>
      <c r="BM223" s="224" t="s">
        <v>391</v>
      </c>
    </row>
    <row r="224" s="13" customFormat="1">
      <c r="A224" s="13"/>
      <c r="B224" s="226"/>
      <c r="C224" s="227"/>
      <c r="D224" s="228" t="s">
        <v>186</v>
      </c>
      <c r="E224" s="229" t="s">
        <v>1</v>
      </c>
      <c r="F224" s="230" t="s">
        <v>379</v>
      </c>
      <c r="G224" s="227"/>
      <c r="H224" s="231">
        <v>40</v>
      </c>
      <c r="I224" s="232"/>
      <c r="J224" s="227"/>
      <c r="K224" s="227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186</v>
      </c>
      <c r="AU224" s="237" t="s">
        <v>83</v>
      </c>
      <c r="AV224" s="13" t="s">
        <v>83</v>
      </c>
      <c r="AW224" s="13" t="s">
        <v>33</v>
      </c>
      <c r="AX224" s="13" t="s">
        <v>81</v>
      </c>
      <c r="AY224" s="237" t="s">
        <v>124</v>
      </c>
    </row>
    <row r="225" s="2" customFormat="1" ht="16.5" customHeight="1">
      <c r="A225" s="38"/>
      <c r="B225" s="39"/>
      <c r="C225" s="248" t="s">
        <v>392</v>
      </c>
      <c r="D225" s="248" t="s">
        <v>246</v>
      </c>
      <c r="E225" s="249" t="s">
        <v>393</v>
      </c>
      <c r="F225" s="250" t="s">
        <v>394</v>
      </c>
      <c r="G225" s="251" t="s">
        <v>353</v>
      </c>
      <c r="H225" s="252">
        <v>40</v>
      </c>
      <c r="I225" s="253"/>
      <c r="J225" s="254">
        <f>ROUND(I225*H225,2)</f>
        <v>0</v>
      </c>
      <c r="K225" s="255"/>
      <c r="L225" s="256"/>
      <c r="M225" s="257" t="s">
        <v>1</v>
      </c>
      <c r="N225" s="258" t="s">
        <v>41</v>
      </c>
      <c r="O225" s="91"/>
      <c r="P225" s="222">
        <f>O225*H225</f>
        <v>0</v>
      </c>
      <c r="Q225" s="222">
        <v>0.00036000000000000002</v>
      </c>
      <c r="R225" s="222">
        <f>Q225*H225</f>
        <v>0.014400000000000001</v>
      </c>
      <c r="S225" s="222">
        <v>0</v>
      </c>
      <c r="T225" s="223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4" t="s">
        <v>249</v>
      </c>
      <c r="AT225" s="224" t="s">
        <v>246</v>
      </c>
      <c r="AU225" s="224" t="s">
        <v>83</v>
      </c>
      <c r="AY225" s="17" t="s">
        <v>124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7" t="s">
        <v>81</v>
      </c>
      <c r="BK225" s="225">
        <f>ROUND(I225*H225,2)</f>
        <v>0</v>
      </c>
      <c r="BL225" s="17" t="s">
        <v>243</v>
      </c>
      <c r="BM225" s="224" t="s">
        <v>395</v>
      </c>
    </row>
    <row r="226" s="12" customFormat="1" ht="22.8" customHeight="1">
      <c r="A226" s="12"/>
      <c r="B226" s="196"/>
      <c r="C226" s="197"/>
      <c r="D226" s="198" t="s">
        <v>75</v>
      </c>
      <c r="E226" s="210" t="s">
        <v>396</v>
      </c>
      <c r="F226" s="210" t="s">
        <v>397</v>
      </c>
      <c r="G226" s="197"/>
      <c r="H226" s="197"/>
      <c r="I226" s="200"/>
      <c r="J226" s="211">
        <f>BK226</f>
        <v>0</v>
      </c>
      <c r="K226" s="197"/>
      <c r="L226" s="202"/>
      <c r="M226" s="203"/>
      <c r="N226" s="204"/>
      <c r="O226" s="204"/>
      <c r="P226" s="205">
        <f>SUM(P227:P241)</f>
        <v>0</v>
      </c>
      <c r="Q226" s="204"/>
      <c r="R226" s="205">
        <f>SUM(R227:R241)</f>
        <v>0.1517</v>
      </c>
      <c r="S226" s="204"/>
      <c r="T226" s="206">
        <f>SUM(T227:T241)</f>
        <v>4.9784000000000006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7" t="s">
        <v>83</v>
      </c>
      <c r="AT226" s="208" t="s">
        <v>75</v>
      </c>
      <c r="AU226" s="208" t="s">
        <v>81</v>
      </c>
      <c r="AY226" s="207" t="s">
        <v>124</v>
      </c>
      <c r="BK226" s="209">
        <f>SUM(BK227:BK241)</f>
        <v>0</v>
      </c>
    </row>
    <row r="227" s="2" customFormat="1" ht="24.15" customHeight="1">
      <c r="A227" s="38"/>
      <c r="B227" s="39"/>
      <c r="C227" s="212" t="s">
        <v>398</v>
      </c>
      <c r="D227" s="212" t="s">
        <v>128</v>
      </c>
      <c r="E227" s="213" t="s">
        <v>399</v>
      </c>
      <c r="F227" s="214" t="s">
        <v>400</v>
      </c>
      <c r="G227" s="215" t="s">
        <v>137</v>
      </c>
      <c r="H227" s="216">
        <v>280</v>
      </c>
      <c r="I227" s="217"/>
      <c r="J227" s="218">
        <f>ROUND(I227*H227,2)</f>
        <v>0</v>
      </c>
      <c r="K227" s="219"/>
      <c r="L227" s="44"/>
      <c r="M227" s="220" t="s">
        <v>1</v>
      </c>
      <c r="N227" s="221" t="s">
        <v>41</v>
      </c>
      <c r="O227" s="91"/>
      <c r="P227" s="222">
        <f>O227*H227</f>
        <v>0</v>
      </c>
      <c r="Q227" s="222">
        <v>0.00020000000000000001</v>
      </c>
      <c r="R227" s="222">
        <f>Q227*H227</f>
        <v>0.056000000000000001</v>
      </c>
      <c r="S227" s="222">
        <v>0.017780000000000001</v>
      </c>
      <c r="T227" s="223">
        <f>S227*H227</f>
        <v>4.9784000000000006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4" t="s">
        <v>243</v>
      </c>
      <c r="AT227" s="224" t="s">
        <v>128</v>
      </c>
      <c r="AU227" s="224" t="s">
        <v>83</v>
      </c>
      <c r="AY227" s="17" t="s">
        <v>124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7" t="s">
        <v>81</v>
      </c>
      <c r="BK227" s="225">
        <f>ROUND(I227*H227,2)</f>
        <v>0</v>
      </c>
      <c r="BL227" s="17" t="s">
        <v>243</v>
      </c>
      <c r="BM227" s="224" t="s">
        <v>401</v>
      </c>
    </row>
    <row r="228" s="2" customFormat="1" ht="33" customHeight="1">
      <c r="A228" s="38"/>
      <c r="B228" s="39"/>
      <c r="C228" s="212" t="s">
        <v>402</v>
      </c>
      <c r="D228" s="212" t="s">
        <v>128</v>
      </c>
      <c r="E228" s="213" t="s">
        <v>403</v>
      </c>
      <c r="F228" s="214" t="s">
        <v>404</v>
      </c>
      <c r="G228" s="215" t="s">
        <v>137</v>
      </c>
      <c r="H228" s="216">
        <v>280</v>
      </c>
      <c r="I228" s="217"/>
      <c r="J228" s="218">
        <f>ROUND(I228*H228,2)</f>
        <v>0</v>
      </c>
      <c r="K228" s="219"/>
      <c r="L228" s="44"/>
      <c r="M228" s="220" t="s">
        <v>1</v>
      </c>
      <c r="N228" s="221" t="s">
        <v>41</v>
      </c>
      <c r="O228" s="91"/>
      <c r="P228" s="222">
        <f>O228*H228</f>
        <v>0</v>
      </c>
      <c r="Q228" s="222">
        <v>0</v>
      </c>
      <c r="R228" s="222">
        <f>Q228*H228</f>
        <v>0</v>
      </c>
      <c r="S228" s="222">
        <v>0</v>
      </c>
      <c r="T228" s="223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4" t="s">
        <v>243</v>
      </c>
      <c r="AT228" s="224" t="s">
        <v>128</v>
      </c>
      <c r="AU228" s="224" t="s">
        <v>83</v>
      </c>
      <c r="AY228" s="17" t="s">
        <v>124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7" t="s">
        <v>81</v>
      </c>
      <c r="BK228" s="225">
        <f>ROUND(I228*H228,2)</f>
        <v>0</v>
      </c>
      <c r="BL228" s="17" t="s">
        <v>243</v>
      </c>
      <c r="BM228" s="224" t="s">
        <v>405</v>
      </c>
    </row>
    <row r="229" s="2" customFormat="1" ht="37.8" customHeight="1">
      <c r="A229" s="38"/>
      <c r="B229" s="39"/>
      <c r="C229" s="212" t="s">
        <v>321</v>
      </c>
      <c r="D229" s="212" t="s">
        <v>128</v>
      </c>
      <c r="E229" s="213" t="s">
        <v>406</v>
      </c>
      <c r="F229" s="214" t="s">
        <v>407</v>
      </c>
      <c r="G229" s="215" t="s">
        <v>258</v>
      </c>
      <c r="H229" s="216">
        <v>27</v>
      </c>
      <c r="I229" s="217"/>
      <c r="J229" s="218">
        <f>ROUND(I229*H229,2)</f>
        <v>0</v>
      </c>
      <c r="K229" s="219"/>
      <c r="L229" s="44"/>
      <c r="M229" s="220" t="s">
        <v>1</v>
      </c>
      <c r="N229" s="221" t="s">
        <v>41</v>
      </c>
      <c r="O229" s="91"/>
      <c r="P229" s="222">
        <f>O229*H229</f>
        <v>0</v>
      </c>
      <c r="Q229" s="222">
        <v>0</v>
      </c>
      <c r="R229" s="222">
        <f>Q229*H229</f>
        <v>0</v>
      </c>
      <c r="S229" s="222">
        <v>0</v>
      </c>
      <c r="T229" s="223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4" t="s">
        <v>243</v>
      </c>
      <c r="AT229" s="224" t="s">
        <v>128</v>
      </c>
      <c r="AU229" s="224" t="s">
        <v>83</v>
      </c>
      <c r="AY229" s="17" t="s">
        <v>124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7" t="s">
        <v>81</v>
      </c>
      <c r="BK229" s="225">
        <f>ROUND(I229*H229,2)</f>
        <v>0</v>
      </c>
      <c r="BL229" s="17" t="s">
        <v>243</v>
      </c>
      <c r="BM229" s="224" t="s">
        <v>408</v>
      </c>
    </row>
    <row r="230" s="2" customFormat="1" ht="37.8" customHeight="1">
      <c r="A230" s="38"/>
      <c r="B230" s="39"/>
      <c r="C230" s="212" t="s">
        <v>409</v>
      </c>
      <c r="D230" s="212" t="s">
        <v>128</v>
      </c>
      <c r="E230" s="213" t="s">
        <v>410</v>
      </c>
      <c r="F230" s="214" t="s">
        <v>411</v>
      </c>
      <c r="G230" s="215" t="s">
        <v>353</v>
      </c>
      <c r="H230" s="216">
        <v>1</v>
      </c>
      <c r="I230" s="217"/>
      <c r="J230" s="218">
        <f>ROUND(I230*H230,2)</f>
        <v>0</v>
      </c>
      <c r="K230" s="219"/>
      <c r="L230" s="44"/>
      <c r="M230" s="220" t="s">
        <v>1</v>
      </c>
      <c r="N230" s="221" t="s">
        <v>41</v>
      </c>
      <c r="O230" s="91"/>
      <c r="P230" s="222">
        <f>O230*H230</f>
        <v>0</v>
      </c>
      <c r="Q230" s="222">
        <v>0</v>
      </c>
      <c r="R230" s="222">
        <f>Q230*H230</f>
        <v>0</v>
      </c>
      <c r="S230" s="222">
        <v>0</v>
      </c>
      <c r="T230" s="223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4" t="s">
        <v>243</v>
      </c>
      <c r="AT230" s="224" t="s">
        <v>128</v>
      </c>
      <c r="AU230" s="224" t="s">
        <v>83</v>
      </c>
      <c r="AY230" s="17" t="s">
        <v>124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7" t="s">
        <v>81</v>
      </c>
      <c r="BK230" s="225">
        <f>ROUND(I230*H230,2)</f>
        <v>0</v>
      </c>
      <c r="BL230" s="17" t="s">
        <v>243</v>
      </c>
      <c r="BM230" s="224" t="s">
        <v>412</v>
      </c>
    </row>
    <row r="231" s="2" customFormat="1" ht="24.15" customHeight="1">
      <c r="A231" s="38"/>
      <c r="B231" s="39"/>
      <c r="C231" s="248" t="s">
        <v>413</v>
      </c>
      <c r="D231" s="248" t="s">
        <v>246</v>
      </c>
      <c r="E231" s="249" t="s">
        <v>414</v>
      </c>
      <c r="F231" s="250" t="s">
        <v>415</v>
      </c>
      <c r="G231" s="251" t="s">
        <v>353</v>
      </c>
      <c r="H231" s="252">
        <v>1</v>
      </c>
      <c r="I231" s="253"/>
      <c r="J231" s="254">
        <f>ROUND(I231*H231,2)</f>
        <v>0</v>
      </c>
      <c r="K231" s="255"/>
      <c r="L231" s="256"/>
      <c r="M231" s="257" t="s">
        <v>1</v>
      </c>
      <c r="N231" s="258" t="s">
        <v>41</v>
      </c>
      <c r="O231" s="91"/>
      <c r="P231" s="222">
        <f>O231*H231</f>
        <v>0</v>
      </c>
      <c r="Q231" s="222">
        <v>0.0050000000000000001</v>
      </c>
      <c r="R231" s="222">
        <f>Q231*H231</f>
        <v>0.0050000000000000001</v>
      </c>
      <c r="S231" s="222">
        <v>0</v>
      </c>
      <c r="T231" s="223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4" t="s">
        <v>249</v>
      </c>
      <c r="AT231" s="224" t="s">
        <v>246</v>
      </c>
      <c r="AU231" s="224" t="s">
        <v>83</v>
      </c>
      <c r="AY231" s="17" t="s">
        <v>124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7" t="s">
        <v>81</v>
      </c>
      <c r="BK231" s="225">
        <f>ROUND(I231*H231,2)</f>
        <v>0</v>
      </c>
      <c r="BL231" s="17" t="s">
        <v>243</v>
      </c>
      <c r="BM231" s="224" t="s">
        <v>416</v>
      </c>
    </row>
    <row r="232" s="2" customFormat="1" ht="37.8" customHeight="1">
      <c r="A232" s="38"/>
      <c r="B232" s="39"/>
      <c r="C232" s="212" t="s">
        <v>417</v>
      </c>
      <c r="D232" s="212" t="s">
        <v>128</v>
      </c>
      <c r="E232" s="213" t="s">
        <v>418</v>
      </c>
      <c r="F232" s="214" t="s">
        <v>419</v>
      </c>
      <c r="G232" s="215" t="s">
        <v>137</v>
      </c>
      <c r="H232" s="216">
        <v>280</v>
      </c>
      <c r="I232" s="217"/>
      <c r="J232" s="218">
        <f>ROUND(I232*H232,2)</f>
        <v>0</v>
      </c>
      <c r="K232" s="219"/>
      <c r="L232" s="44"/>
      <c r="M232" s="220" t="s">
        <v>1</v>
      </c>
      <c r="N232" s="221" t="s">
        <v>41</v>
      </c>
      <c r="O232" s="91"/>
      <c r="P232" s="222">
        <f>O232*H232</f>
        <v>0</v>
      </c>
      <c r="Q232" s="222">
        <v>0</v>
      </c>
      <c r="R232" s="222">
        <f>Q232*H232</f>
        <v>0</v>
      </c>
      <c r="S232" s="222">
        <v>0</v>
      </c>
      <c r="T232" s="223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4" t="s">
        <v>243</v>
      </c>
      <c r="AT232" s="224" t="s">
        <v>128</v>
      </c>
      <c r="AU232" s="224" t="s">
        <v>83</v>
      </c>
      <c r="AY232" s="17" t="s">
        <v>124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7" t="s">
        <v>81</v>
      </c>
      <c r="BK232" s="225">
        <f>ROUND(I232*H232,2)</f>
        <v>0</v>
      </c>
      <c r="BL232" s="17" t="s">
        <v>243</v>
      </c>
      <c r="BM232" s="224" t="s">
        <v>420</v>
      </c>
    </row>
    <row r="233" s="13" customFormat="1">
      <c r="A233" s="13"/>
      <c r="B233" s="226"/>
      <c r="C233" s="227"/>
      <c r="D233" s="228" t="s">
        <v>186</v>
      </c>
      <c r="E233" s="229" t="s">
        <v>1</v>
      </c>
      <c r="F233" s="230" t="s">
        <v>275</v>
      </c>
      <c r="G233" s="227"/>
      <c r="H233" s="231">
        <v>280</v>
      </c>
      <c r="I233" s="232"/>
      <c r="J233" s="227"/>
      <c r="K233" s="227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186</v>
      </c>
      <c r="AU233" s="237" t="s">
        <v>83</v>
      </c>
      <c r="AV233" s="13" t="s">
        <v>83</v>
      </c>
      <c r="AW233" s="13" t="s">
        <v>33</v>
      </c>
      <c r="AX233" s="13" t="s">
        <v>81</v>
      </c>
      <c r="AY233" s="237" t="s">
        <v>124</v>
      </c>
    </row>
    <row r="234" s="2" customFormat="1" ht="37.8" customHeight="1">
      <c r="A234" s="38"/>
      <c r="B234" s="39"/>
      <c r="C234" s="248" t="s">
        <v>421</v>
      </c>
      <c r="D234" s="248" t="s">
        <v>246</v>
      </c>
      <c r="E234" s="249" t="s">
        <v>422</v>
      </c>
      <c r="F234" s="250" t="s">
        <v>423</v>
      </c>
      <c r="G234" s="251" t="s">
        <v>137</v>
      </c>
      <c r="H234" s="252">
        <v>350</v>
      </c>
      <c r="I234" s="253"/>
      <c r="J234" s="254">
        <f>ROUND(I234*H234,2)</f>
        <v>0</v>
      </c>
      <c r="K234" s="255"/>
      <c r="L234" s="256"/>
      <c r="M234" s="257" t="s">
        <v>1</v>
      </c>
      <c r="N234" s="258" t="s">
        <v>41</v>
      </c>
      <c r="O234" s="91"/>
      <c r="P234" s="222">
        <f>O234*H234</f>
        <v>0</v>
      </c>
      <c r="Q234" s="222">
        <v>0.00013999999999999999</v>
      </c>
      <c r="R234" s="222">
        <f>Q234*H234</f>
        <v>0.048999999999999995</v>
      </c>
      <c r="S234" s="222">
        <v>0</v>
      </c>
      <c r="T234" s="223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4" t="s">
        <v>249</v>
      </c>
      <c r="AT234" s="224" t="s">
        <v>246</v>
      </c>
      <c r="AU234" s="224" t="s">
        <v>83</v>
      </c>
      <c r="AY234" s="17" t="s">
        <v>124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7" t="s">
        <v>81</v>
      </c>
      <c r="BK234" s="225">
        <f>ROUND(I234*H234,2)</f>
        <v>0</v>
      </c>
      <c r="BL234" s="17" t="s">
        <v>243</v>
      </c>
      <c r="BM234" s="224" t="s">
        <v>424</v>
      </c>
    </row>
    <row r="235" s="13" customFormat="1">
      <c r="A235" s="13"/>
      <c r="B235" s="226"/>
      <c r="C235" s="227"/>
      <c r="D235" s="228" t="s">
        <v>186</v>
      </c>
      <c r="E235" s="229" t="s">
        <v>1</v>
      </c>
      <c r="F235" s="230" t="s">
        <v>425</v>
      </c>
      <c r="G235" s="227"/>
      <c r="H235" s="231">
        <v>350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186</v>
      </c>
      <c r="AU235" s="237" t="s">
        <v>83</v>
      </c>
      <c r="AV235" s="13" t="s">
        <v>83</v>
      </c>
      <c r="AW235" s="13" t="s">
        <v>33</v>
      </c>
      <c r="AX235" s="13" t="s">
        <v>81</v>
      </c>
      <c r="AY235" s="237" t="s">
        <v>124</v>
      </c>
    </row>
    <row r="236" s="2" customFormat="1" ht="24.15" customHeight="1">
      <c r="A236" s="38"/>
      <c r="B236" s="39"/>
      <c r="C236" s="212" t="s">
        <v>7</v>
      </c>
      <c r="D236" s="212" t="s">
        <v>128</v>
      </c>
      <c r="E236" s="213" t="s">
        <v>426</v>
      </c>
      <c r="F236" s="214" t="s">
        <v>427</v>
      </c>
      <c r="G236" s="215" t="s">
        <v>258</v>
      </c>
      <c r="H236" s="216">
        <v>250</v>
      </c>
      <c r="I236" s="217"/>
      <c r="J236" s="218">
        <f>ROUND(I236*H236,2)</f>
        <v>0</v>
      </c>
      <c r="K236" s="219"/>
      <c r="L236" s="44"/>
      <c r="M236" s="220" t="s">
        <v>1</v>
      </c>
      <c r="N236" s="221" t="s">
        <v>41</v>
      </c>
      <c r="O236" s="91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4" t="s">
        <v>243</v>
      </c>
      <c r="AT236" s="224" t="s">
        <v>128</v>
      </c>
      <c r="AU236" s="224" t="s">
        <v>83</v>
      </c>
      <c r="AY236" s="17" t="s">
        <v>124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7" t="s">
        <v>81</v>
      </c>
      <c r="BK236" s="225">
        <f>ROUND(I236*H236,2)</f>
        <v>0</v>
      </c>
      <c r="BL236" s="17" t="s">
        <v>243</v>
      </c>
      <c r="BM236" s="224" t="s">
        <v>428</v>
      </c>
    </row>
    <row r="237" s="13" customFormat="1">
      <c r="A237" s="13"/>
      <c r="B237" s="226"/>
      <c r="C237" s="227"/>
      <c r="D237" s="228" t="s">
        <v>186</v>
      </c>
      <c r="E237" s="229" t="s">
        <v>1</v>
      </c>
      <c r="F237" s="230" t="s">
        <v>429</v>
      </c>
      <c r="G237" s="227"/>
      <c r="H237" s="231">
        <v>250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186</v>
      </c>
      <c r="AU237" s="237" t="s">
        <v>83</v>
      </c>
      <c r="AV237" s="13" t="s">
        <v>83</v>
      </c>
      <c r="AW237" s="13" t="s">
        <v>33</v>
      </c>
      <c r="AX237" s="13" t="s">
        <v>81</v>
      </c>
      <c r="AY237" s="237" t="s">
        <v>124</v>
      </c>
    </row>
    <row r="238" s="2" customFormat="1" ht="24.15" customHeight="1">
      <c r="A238" s="38"/>
      <c r="B238" s="39"/>
      <c r="C238" s="248" t="s">
        <v>430</v>
      </c>
      <c r="D238" s="248" t="s">
        <v>246</v>
      </c>
      <c r="E238" s="249" t="s">
        <v>431</v>
      </c>
      <c r="F238" s="250" t="s">
        <v>432</v>
      </c>
      <c r="G238" s="251" t="s">
        <v>258</v>
      </c>
      <c r="H238" s="252">
        <v>250</v>
      </c>
      <c r="I238" s="253"/>
      <c r="J238" s="254">
        <f>ROUND(I238*H238,2)</f>
        <v>0</v>
      </c>
      <c r="K238" s="255"/>
      <c r="L238" s="256"/>
      <c r="M238" s="257" t="s">
        <v>1</v>
      </c>
      <c r="N238" s="258" t="s">
        <v>41</v>
      </c>
      <c r="O238" s="91"/>
      <c r="P238" s="222">
        <f>O238*H238</f>
        <v>0</v>
      </c>
      <c r="Q238" s="222">
        <v>1.0000000000000001E-05</v>
      </c>
      <c r="R238" s="222">
        <f>Q238*H238</f>
        <v>0.0025000000000000001</v>
      </c>
      <c r="S238" s="222">
        <v>0</v>
      </c>
      <c r="T238" s="223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4" t="s">
        <v>249</v>
      </c>
      <c r="AT238" s="224" t="s">
        <v>246</v>
      </c>
      <c r="AU238" s="224" t="s">
        <v>83</v>
      </c>
      <c r="AY238" s="17" t="s">
        <v>124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7" t="s">
        <v>81</v>
      </c>
      <c r="BK238" s="225">
        <f>ROUND(I238*H238,2)</f>
        <v>0</v>
      </c>
      <c r="BL238" s="17" t="s">
        <v>243</v>
      </c>
      <c r="BM238" s="224" t="s">
        <v>433</v>
      </c>
    </row>
    <row r="239" s="2" customFormat="1" ht="16.5" customHeight="1">
      <c r="A239" s="38"/>
      <c r="B239" s="39"/>
      <c r="C239" s="212" t="s">
        <v>434</v>
      </c>
      <c r="D239" s="212" t="s">
        <v>128</v>
      </c>
      <c r="E239" s="213" t="s">
        <v>435</v>
      </c>
      <c r="F239" s="214" t="s">
        <v>436</v>
      </c>
      <c r="G239" s="215" t="s">
        <v>137</v>
      </c>
      <c r="H239" s="216">
        <v>280</v>
      </c>
      <c r="I239" s="217"/>
      <c r="J239" s="218">
        <f>ROUND(I239*H239,2)</f>
        <v>0</v>
      </c>
      <c r="K239" s="219"/>
      <c r="L239" s="44"/>
      <c r="M239" s="220" t="s">
        <v>1</v>
      </c>
      <c r="N239" s="221" t="s">
        <v>41</v>
      </c>
      <c r="O239" s="91"/>
      <c r="P239" s="222">
        <f>O239*H239</f>
        <v>0</v>
      </c>
      <c r="Q239" s="222">
        <v>0.00013999999999999999</v>
      </c>
      <c r="R239" s="222">
        <f>Q239*H239</f>
        <v>0.039199999999999999</v>
      </c>
      <c r="S239" s="222">
        <v>0</v>
      </c>
      <c r="T239" s="223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4" t="s">
        <v>132</v>
      </c>
      <c r="AT239" s="224" t="s">
        <v>128</v>
      </c>
      <c r="AU239" s="224" t="s">
        <v>83</v>
      </c>
      <c r="AY239" s="17" t="s">
        <v>124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7" t="s">
        <v>81</v>
      </c>
      <c r="BK239" s="225">
        <f>ROUND(I239*H239,2)</f>
        <v>0</v>
      </c>
      <c r="BL239" s="17" t="s">
        <v>132</v>
      </c>
      <c r="BM239" s="224" t="s">
        <v>437</v>
      </c>
    </row>
    <row r="240" s="2" customFormat="1" ht="49.05" customHeight="1">
      <c r="A240" s="38"/>
      <c r="B240" s="39"/>
      <c r="C240" s="212" t="s">
        <v>438</v>
      </c>
      <c r="D240" s="212" t="s">
        <v>128</v>
      </c>
      <c r="E240" s="213" t="s">
        <v>439</v>
      </c>
      <c r="F240" s="214" t="s">
        <v>440</v>
      </c>
      <c r="G240" s="215" t="s">
        <v>184</v>
      </c>
      <c r="H240" s="216">
        <v>2</v>
      </c>
      <c r="I240" s="217"/>
      <c r="J240" s="218">
        <f>ROUND(I240*H240,2)</f>
        <v>0</v>
      </c>
      <c r="K240" s="219"/>
      <c r="L240" s="44"/>
      <c r="M240" s="220" t="s">
        <v>1</v>
      </c>
      <c r="N240" s="221" t="s">
        <v>41</v>
      </c>
      <c r="O240" s="91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4" t="s">
        <v>243</v>
      </c>
      <c r="AT240" s="224" t="s">
        <v>128</v>
      </c>
      <c r="AU240" s="224" t="s">
        <v>83</v>
      </c>
      <c r="AY240" s="17" t="s">
        <v>124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7" t="s">
        <v>81</v>
      </c>
      <c r="BK240" s="225">
        <f>ROUND(I240*H240,2)</f>
        <v>0</v>
      </c>
      <c r="BL240" s="17" t="s">
        <v>243</v>
      </c>
      <c r="BM240" s="224" t="s">
        <v>441</v>
      </c>
    </row>
    <row r="241" s="13" customFormat="1">
      <c r="A241" s="13"/>
      <c r="B241" s="226"/>
      <c r="C241" s="227"/>
      <c r="D241" s="228" t="s">
        <v>186</v>
      </c>
      <c r="E241" s="229" t="s">
        <v>1</v>
      </c>
      <c r="F241" s="230" t="s">
        <v>83</v>
      </c>
      <c r="G241" s="227"/>
      <c r="H241" s="231">
        <v>2</v>
      </c>
      <c r="I241" s="232"/>
      <c r="J241" s="227"/>
      <c r="K241" s="227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186</v>
      </c>
      <c r="AU241" s="237" t="s">
        <v>83</v>
      </c>
      <c r="AV241" s="13" t="s">
        <v>83</v>
      </c>
      <c r="AW241" s="13" t="s">
        <v>33</v>
      </c>
      <c r="AX241" s="13" t="s">
        <v>81</v>
      </c>
      <c r="AY241" s="237" t="s">
        <v>124</v>
      </c>
    </row>
    <row r="242" s="12" customFormat="1" ht="22.8" customHeight="1">
      <c r="A242" s="12"/>
      <c r="B242" s="196"/>
      <c r="C242" s="197"/>
      <c r="D242" s="198" t="s">
        <v>75</v>
      </c>
      <c r="E242" s="210" t="s">
        <v>442</v>
      </c>
      <c r="F242" s="210" t="s">
        <v>443</v>
      </c>
      <c r="G242" s="197"/>
      <c r="H242" s="197"/>
      <c r="I242" s="200"/>
      <c r="J242" s="211">
        <f>BK242</f>
        <v>0</v>
      </c>
      <c r="K242" s="197"/>
      <c r="L242" s="202"/>
      <c r="M242" s="203"/>
      <c r="N242" s="204"/>
      <c r="O242" s="204"/>
      <c r="P242" s="205">
        <f>SUM(P243:P246)</f>
        <v>0</v>
      </c>
      <c r="Q242" s="204"/>
      <c r="R242" s="205">
        <f>SUM(R243:R246)</f>
        <v>0.147092</v>
      </c>
      <c r="S242" s="204"/>
      <c r="T242" s="206">
        <f>SUM(T243:T246)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7" t="s">
        <v>83</v>
      </c>
      <c r="AT242" s="208" t="s">
        <v>75</v>
      </c>
      <c r="AU242" s="208" t="s">
        <v>81</v>
      </c>
      <c r="AY242" s="207" t="s">
        <v>124</v>
      </c>
      <c r="BK242" s="209">
        <f>SUM(BK243:BK246)</f>
        <v>0</v>
      </c>
    </row>
    <row r="243" s="2" customFormat="1" ht="37.8" customHeight="1">
      <c r="A243" s="38"/>
      <c r="B243" s="39"/>
      <c r="C243" s="212" t="s">
        <v>444</v>
      </c>
      <c r="D243" s="212" t="s">
        <v>128</v>
      </c>
      <c r="E243" s="213" t="s">
        <v>445</v>
      </c>
      <c r="F243" s="214" t="s">
        <v>446</v>
      </c>
      <c r="G243" s="215" t="s">
        <v>137</v>
      </c>
      <c r="H243" s="216">
        <v>2.6000000000000001</v>
      </c>
      <c r="I243" s="217"/>
      <c r="J243" s="218">
        <f>ROUND(I243*H243,2)</f>
        <v>0</v>
      </c>
      <c r="K243" s="219"/>
      <c r="L243" s="44"/>
      <c r="M243" s="220" t="s">
        <v>1</v>
      </c>
      <c r="N243" s="221" t="s">
        <v>41</v>
      </c>
      <c r="O243" s="91"/>
      <c r="P243" s="222">
        <f>O243*H243</f>
        <v>0</v>
      </c>
      <c r="Q243" s="222">
        <v>0.00023000000000000001</v>
      </c>
      <c r="R243" s="222">
        <f>Q243*H243</f>
        <v>0.00059800000000000001</v>
      </c>
      <c r="S243" s="222">
        <v>0</v>
      </c>
      <c r="T243" s="22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4" t="s">
        <v>243</v>
      </c>
      <c r="AT243" s="224" t="s">
        <v>128</v>
      </c>
      <c r="AU243" s="224" t="s">
        <v>83</v>
      </c>
      <c r="AY243" s="17" t="s">
        <v>124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7" t="s">
        <v>81</v>
      </c>
      <c r="BK243" s="225">
        <f>ROUND(I243*H243,2)</f>
        <v>0</v>
      </c>
      <c r="BL243" s="17" t="s">
        <v>243</v>
      </c>
      <c r="BM243" s="224" t="s">
        <v>447</v>
      </c>
    </row>
    <row r="244" s="2" customFormat="1" ht="24.15" customHeight="1">
      <c r="A244" s="38"/>
      <c r="B244" s="39"/>
      <c r="C244" s="248" t="s">
        <v>333</v>
      </c>
      <c r="D244" s="248" t="s">
        <v>246</v>
      </c>
      <c r="E244" s="249" t="s">
        <v>448</v>
      </c>
      <c r="F244" s="250" t="s">
        <v>449</v>
      </c>
      <c r="G244" s="251" t="s">
        <v>137</v>
      </c>
      <c r="H244" s="252">
        <v>2.6000000000000001</v>
      </c>
      <c r="I244" s="253"/>
      <c r="J244" s="254">
        <f>ROUND(I244*H244,2)</f>
        <v>0</v>
      </c>
      <c r="K244" s="255"/>
      <c r="L244" s="256"/>
      <c r="M244" s="257" t="s">
        <v>1</v>
      </c>
      <c r="N244" s="258" t="s">
        <v>41</v>
      </c>
      <c r="O244" s="91"/>
      <c r="P244" s="222">
        <f>O244*H244</f>
        <v>0</v>
      </c>
      <c r="Q244" s="222">
        <v>0.035189999999999999</v>
      </c>
      <c r="R244" s="222">
        <f>Q244*H244</f>
        <v>0.091494000000000006</v>
      </c>
      <c r="S244" s="222">
        <v>0</v>
      </c>
      <c r="T244" s="22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4" t="s">
        <v>249</v>
      </c>
      <c r="AT244" s="224" t="s">
        <v>246</v>
      </c>
      <c r="AU244" s="224" t="s">
        <v>83</v>
      </c>
      <c r="AY244" s="17" t="s">
        <v>124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7" t="s">
        <v>81</v>
      </c>
      <c r="BK244" s="225">
        <f>ROUND(I244*H244,2)</f>
        <v>0</v>
      </c>
      <c r="BL244" s="17" t="s">
        <v>243</v>
      </c>
      <c r="BM244" s="224" t="s">
        <v>450</v>
      </c>
    </row>
    <row r="245" s="2" customFormat="1" ht="33" customHeight="1">
      <c r="A245" s="38"/>
      <c r="B245" s="39"/>
      <c r="C245" s="212" t="s">
        <v>451</v>
      </c>
      <c r="D245" s="212" t="s">
        <v>128</v>
      </c>
      <c r="E245" s="213" t="s">
        <v>452</v>
      </c>
      <c r="F245" s="214" t="s">
        <v>453</v>
      </c>
      <c r="G245" s="215" t="s">
        <v>258</v>
      </c>
      <c r="H245" s="216">
        <v>11</v>
      </c>
      <c r="I245" s="217"/>
      <c r="J245" s="218">
        <f>ROUND(I245*H245,2)</f>
        <v>0</v>
      </c>
      <c r="K245" s="219"/>
      <c r="L245" s="44"/>
      <c r="M245" s="220" t="s">
        <v>1</v>
      </c>
      <c r="N245" s="221" t="s">
        <v>41</v>
      </c>
      <c r="O245" s="91"/>
      <c r="P245" s="222">
        <f>O245*H245</f>
        <v>0</v>
      </c>
      <c r="Q245" s="222">
        <v>0</v>
      </c>
      <c r="R245" s="222">
        <f>Q245*H245</f>
        <v>0</v>
      </c>
      <c r="S245" s="222">
        <v>0</v>
      </c>
      <c r="T245" s="223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4" t="s">
        <v>243</v>
      </c>
      <c r="AT245" s="224" t="s">
        <v>128</v>
      </c>
      <c r="AU245" s="224" t="s">
        <v>83</v>
      </c>
      <c r="AY245" s="17" t="s">
        <v>124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7" t="s">
        <v>81</v>
      </c>
      <c r="BK245" s="225">
        <f>ROUND(I245*H245,2)</f>
        <v>0</v>
      </c>
      <c r="BL245" s="17" t="s">
        <v>243</v>
      </c>
      <c r="BM245" s="224" t="s">
        <v>454</v>
      </c>
    </row>
    <row r="246" s="2" customFormat="1" ht="24.15" customHeight="1">
      <c r="A246" s="38"/>
      <c r="B246" s="39"/>
      <c r="C246" s="248" t="s">
        <v>455</v>
      </c>
      <c r="D246" s="248" t="s">
        <v>246</v>
      </c>
      <c r="E246" s="249" t="s">
        <v>456</v>
      </c>
      <c r="F246" s="250" t="s">
        <v>457</v>
      </c>
      <c r="G246" s="251" t="s">
        <v>258</v>
      </c>
      <c r="H246" s="252">
        <v>11</v>
      </c>
      <c r="I246" s="253"/>
      <c r="J246" s="254">
        <f>ROUND(I246*H246,2)</f>
        <v>0</v>
      </c>
      <c r="K246" s="255"/>
      <c r="L246" s="256"/>
      <c r="M246" s="257" t="s">
        <v>1</v>
      </c>
      <c r="N246" s="258" t="s">
        <v>41</v>
      </c>
      <c r="O246" s="91"/>
      <c r="P246" s="222">
        <f>O246*H246</f>
        <v>0</v>
      </c>
      <c r="Q246" s="222">
        <v>0.0050000000000000001</v>
      </c>
      <c r="R246" s="222">
        <f>Q246*H246</f>
        <v>0.055</v>
      </c>
      <c r="S246" s="222">
        <v>0</v>
      </c>
      <c r="T246" s="22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4" t="s">
        <v>249</v>
      </c>
      <c r="AT246" s="224" t="s">
        <v>246</v>
      </c>
      <c r="AU246" s="224" t="s">
        <v>83</v>
      </c>
      <c r="AY246" s="17" t="s">
        <v>124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7" t="s">
        <v>81</v>
      </c>
      <c r="BK246" s="225">
        <f>ROUND(I246*H246,2)</f>
        <v>0</v>
      </c>
      <c r="BL246" s="17" t="s">
        <v>243</v>
      </c>
      <c r="BM246" s="224" t="s">
        <v>458</v>
      </c>
    </row>
    <row r="247" s="12" customFormat="1" ht="22.8" customHeight="1">
      <c r="A247" s="12"/>
      <c r="B247" s="196"/>
      <c r="C247" s="197"/>
      <c r="D247" s="198" t="s">
        <v>75</v>
      </c>
      <c r="E247" s="210" t="s">
        <v>459</v>
      </c>
      <c r="F247" s="210" t="s">
        <v>460</v>
      </c>
      <c r="G247" s="197"/>
      <c r="H247" s="197"/>
      <c r="I247" s="200"/>
      <c r="J247" s="211">
        <f>BK247</f>
        <v>0</v>
      </c>
      <c r="K247" s="197"/>
      <c r="L247" s="202"/>
      <c r="M247" s="203"/>
      <c r="N247" s="204"/>
      <c r="O247" s="204"/>
      <c r="P247" s="205">
        <f>P248+SUM(P249:P253)</f>
        <v>0</v>
      </c>
      <c r="Q247" s="204"/>
      <c r="R247" s="205">
        <f>R248+SUM(R249:R253)</f>
        <v>0.17232000000000003</v>
      </c>
      <c r="S247" s="204"/>
      <c r="T247" s="206">
        <f>T248+SUM(T249:T253)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7" t="s">
        <v>83</v>
      </c>
      <c r="AT247" s="208" t="s">
        <v>75</v>
      </c>
      <c r="AU247" s="208" t="s">
        <v>81</v>
      </c>
      <c r="AY247" s="207" t="s">
        <v>124</v>
      </c>
      <c r="BK247" s="209">
        <f>BK248+SUM(BK249:BK253)</f>
        <v>0</v>
      </c>
    </row>
    <row r="248" s="2" customFormat="1" ht="24.15" customHeight="1">
      <c r="A248" s="38"/>
      <c r="B248" s="39"/>
      <c r="C248" s="212" t="s">
        <v>461</v>
      </c>
      <c r="D248" s="212" t="s">
        <v>128</v>
      </c>
      <c r="E248" s="213" t="s">
        <v>462</v>
      </c>
      <c r="F248" s="214" t="s">
        <v>463</v>
      </c>
      <c r="G248" s="215" t="s">
        <v>137</v>
      </c>
      <c r="H248" s="216">
        <v>125</v>
      </c>
      <c r="I248" s="217"/>
      <c r="J248" s="218">
        <f>ROUND(I248*H248,2)</f>
        <v>0</v>
      </c>
      <c r="K248" s="219"/>
      <c r="L248" s="44"/>
      <c r="M248" s="220" t="s">
        <v>1</v>
      </c>
      <c r="N248" s="221" t="s">
        <v>41</v>
      </c>
      <c r="O248" s="91"/>
      <c r="P248" s="222">
        <f>O248*H248</f>
        <v>0</v>
      </c>
      <c r="Q248" s="222">
        <v>2.0000000000000002E-05</v>
      </c>
      <c r="R248" s="222">
        <f>Q248*H248</f>
        <v>0.0025000000000000001</v>
      </c>
      <c r="S248" s="222">
        <v>0</v>
      </c>
      <c r="T248" s="223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4" t="s">
        <v>243</v>
      </c>
      <c r="AT248" s="224" t="s">
        <v>128</v>
      </c>
      <c r="AU248" s="224" t="s">
        <v>83</v>
      </c>
      <c r="AY248" s="17" t="s">
        <v>124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7" t="s">
        <v>81</v>
      </c>
      <c r="BK248" s="225">
        <f>ROUND(I248*H248,2)</f>
        <v>0</v>
      </c>
      <c r="BL248" s="17" t="s">
        <v>243</v>
      </c>
      <c r="BM248" s="224" t="s">
        <v>464</v>
      </c>
    </row>
    <row r="249" s="2" customFormat="1" ht="44.25" customHeight="1">
      <c r="A249" s="38"/>
      <c r="B249" s="39"/>
      <c r="C249" s="212" t="s">
        <v>465</v>
      </c>
      <c r="D249" s="212" t="s">
        <v>128</v>
      </c>
      <c r="E249" s="213" t="s">
        <v>466</v>
      </c>
      <c r="F249" s="214" t="s">
        <v>467</v>
      </c>
      <c r="G249" s="215" t="s">
        <v>137</v>
      </c>
      <c r="H249" s="216">
        <v>125</v>
      </c>
      <c r="I249" s="217"/>
      <c r="J249" s="218">
        <f>ROUND(I249*H249,2)</f>
        <v>0</v>
      </c>
      <c r="K249" s="219"/>
      <c r="L249" s="44"/>
      <c r="M249" s="220" t="s">
        <v>1</v>
      </c>
      <c r="N249" s="221" t="s">
        <v>41</v>
      </c>
      <c r="O249" s="91"/>
      <c r="P249" s="222">
        <f>O249*H249</f>
        <v>0</v>
      </c>
      <c r="Q249" s="222">
        <v>0</v>
      </c>
      <c r="R249" s="222">
        <f>Q249*H249</f>
        <v>0</v>
      </c>
      <c r="S249" s="222">
        <v>0</v>
      </c>
      <c r="T249" s="22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4" t="s">
        <v>243</v>
      </c>
      <c r="AT249" s="224" t="s">
        <v>128</v>
      </c>
      <c r="AU249" s="224" t="s">
        <v>83</v>
      </c>
      <c r="AY249" s="17" t="s">
        <v>124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7" t="s">
        <v>81</v>
      </c>
      <c r="BK249" s="225">
        <f>ROUND(I249*H249,2)</f>
        <v>0</v>
      </c>
      <c r="BL249" s="17" t="s">
        <v>243</v>
      </c>
      <c r="BM249" s="224" t="s">
        <v>468</v>
      </c>
    </row>
    <row r="250" s="2" customFormat="1" ht="33" customHeight="1">
      <c r="A250" s="38"/>
      <c r="B250" s="39"/>
      <c r="C250" s="248" t="s">
        <v>469</v>
      </c>
      <c r="D250" s="248" t="s">
        <v>246</v>
      </c>
      <c r="E250" s="249" t="s">
        <v>470</v>
      </c>
      <c r="F250" s="250" t="s">
        <v>471</v>
      </c>
      <c r="G250" s="251" t="s">
        <v>472</v>
      </c>
      <c r="H250" s="252">
        <v>70.375</v>
      </c>
      <c r="I250" s="253"/>
      <c r="J250" s="254">
        <f>ROUND(I250*H250,2)</f>
        <v>0</v>
      </c>
      <c r="K250" s="255"/>
      <c r="L250" s="256"/>
      <c r="M250" s="257" t="s">
        <v>1</v>
      </c>
      <c r="N250" s="258" t="s">
        <v>41</v>
      </c>
      <c r="O250" s="91"/>
      <c r="P250" s="222">
        <f>O250*H250</f>
        <v>0</v>
      </c>
      <c r="Q250" s="222">
        <v>0.00080000000000000004</v>
      </c>
      <c r="R250" s="222">
        <f>Q250*H250</f>
        <v>0.056300000000000003</v>
      </c>
      <c r="S250" s="222">
        <v>0</v>
      </c>
      <c r="T250" s="22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4" t="s">
        <v>249</v>
      </c>
      <c r="AT250" s="224" t="s">
        <v>246</v>
      </c>
      <c r="AU250" s="224" t="s">
        <v>83</v>
      </c>
      <c r="AY250" s="17" t="s">
        <v>124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7" t="s">
        <v>81</v>
      </c>
      <c r="BK250" s="225">
        <f>ROUND(I250*H250,2)</f>
        <v>0</v>
      </c>
      <c r="BL250" s="17" t="s">
        <v>243</v>
      </c>
      <c r="BM250" s="224" t="s">
        <v>473</v>
      </c>
    </row>
    <row r="251" s="13" customFormat="1">
      <c r="A251" s="13"/>
      <c r="B251" s="226"/>
      <c r="C251" s="227"/>
      <c r="D251" s="228" t="s">
        <v>186</v>
      </c>
      <c r="E251" s="227"/>
      <c r="F251" s="230" t="s">
        <v>474</v>
      </c>
      <c r="G251" s="227"/>
      <c r="H251" s="231">
        <v>70.375</v>
      </c>
      <c r="I251" s="232"/>
      <c r="J251" s="227"/>
      <c r="K251" s="227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186</v>
      </c>
      <c r="AU251" s="237" t="s">
        <v>83</v>
      </c>
      <c r="AV251" s="13" t="s">
        <v>83</v>
      </c>
      <c r="AW251" s="13" t="s">
        <v>4</v>
      </c>
      <c r="AX251" s="13" t="s">
        <v>81</v>
      </c>
      <c r="AY251" s="237" t="s">
        <v>124</v>
      </c>
    </row>
    <row r="252" s="2" customFormat="1" ht="24.15" customHeight="1">
      <c r="A252" s="38"/>
      <c r="B252" s="39"/>
      <c r="C252" s="212" t="s">
        <v>475</v>
      </c>
      <c r="D252" s="212" t="s">
        <v>128</v>
      </c>
      <c r="E252" s="213" t="s">
        <v>476</v>
      </c>
      <c r="F252" s="214" t="s">
        <v>477</v>
      </c>
      <c r="G252" s="215" t="s">
        <v>137</v>
      </c>
      <c r="H252" s="216">
        <v>100</v>
      </c>
      <c r="I252" s="217"/>
      <c r="J252" s="218">
        <f>ROUND(I252*H252,2)</f>
        <v>0</v>
      </c>
      <c r="K252" s="219"/>
      <c r="L252" s="44"/>
      <c r="M252" s="220" t="s">
        <v>1</v>
      </c>
      <c r="N252" s="221" t="s">
        <v>41</v>
      </c>
      <c r="O252" s="91"/>
      <c r="P252" s="222">
        <f>O252*H252</f>
        <v>0</v>
      </c>
      <c r="Q252" s="222">
        <v>0.00017000000000000001</v>
      </c>
      <c r="R252" s="222">
        <f>Q252*H252</f>
        <v>0.017000000000000001</v>
      </c>
      <c r="S252" s="222">
        <v>0</v>
      </c>
      <c r="T252" s="223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4" t="s">
        <v>243</v>
      </c>
      <c r="AT252" s="224" t="s">
        <v>128</v>
      </c>
      <c r="AU252" s="224" t="s">
        <v>83</v>
      </c>
      <c r="AY252" s="17" t="s">
        <v>124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7" t="s">
        <v>81</v>
      </c>
      <c r="BK252" s="225">
        <f>ROUND(I252*H252,2)</f>
        <v>0</v>
      </c>
      <c r="BL252" s="17" t="s">
        <v>243</v>
      </c>
      <c r="BM252" s="224" t="s">
        <v>478</v>
      </c>
    </row>
    <row r="253" s="12" customFormat="1" ht="20.88" customHeight="1">
      <c r="A253" s="12"/>
      <c r="B253" s="196"/>
      <c r="C253" s="197"/>
      <c r="D253" s="198" t="s">
        <v>75</v>
      </c>
      <c r="E253" s="210" t="s">
        <v>479</v>
      </c>
      <c r="F253" s="210" t="s">
        <v>480</v>
      </c>
      <c r="G253" s="197"/>
      <c r="H253" s="197"/>
      <c r="I253" s="200"/>
      <c r="J253" s="211">
        <f>BK253</f>
        <v>0</v>
      </c>
      <c r="K253" s="197"/>
      <c r="L253" s="202"/>
      <c r="M253" s="203"/>
      <c r="N253" s="204"/>
      <c r="O253" s="204"/>
      <c r="P253" s="205">
        <f>SUM(P254:P309)</f>
        <v>0</v>
      </c>
      <c r="Q253" s="204"/>
      <c r="R253" s="205">
        <f>SUM(R254:R309)</f>
        <v>0.096520000000000009</v>
      </c>
      <c r="S253" s="204"/>
      <c r="T253" s="206">
        <f>SUM(T254:T309)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7" t="s">
        <v>81</v>
      </c>
      <c r="AT253" s="208" t="s">
        <v>75</v>
      </c>
      <c r="AU253" s="208" t="s">
        <v>83</v>
      </c>
      <c r="AY253" s="207" t="s">
        <v>124</v>
      </c>
      <c r="BK253" s="209">
        <f>SUM(BK254:BK309)</f>
        <v>0</v>
      </c>
    </row>
    <row r="254" s="2" customFormat="1" ht="24.15" customHeight="1">
      <c r="A254" s="38"/>
      <c r="B254" s="39"/>
      <c r="C254" s="212" t="s">
        <v>481</v>
      </c>
      <c r="D254" s="212" t="s">
        <v>128</v>
      </c>
      <c r="E254" s="213" t="s">
        <v>482</v>
      </c>
      <c r="F254" s="214" t="s">
        <v>483</v>
      </c>
      <c r="G254" s="215" t="s">
        <v>258</v>
      </c>
      <c r="H254" s="216">
        <v>40</v>
      </c>
      <c r="I254" s="217"/>
      <c r="J254" s="218">
        <f>ROUND(I254*H254,2)</f>
        <v>0</v>
      </c>
      <c r="K254" s="219"/>
      <c r="L254" s="44"/>
      <c r="M254" s="220" t="s">
        <v>1</v>
      </c>
      <c r="N254" s="221" t="s">
        <v>41</v>
      </c>
      <c r="O254" s="91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4" t="s">
        <v>243</v>
      </c>
      <c r="AT254" s="224" t="s">
        <v>128</v>
      </c>
      <c r="AU254" s="224" t="s">
        <v>125</v>
      </c>
      <c r="AY254" s="17" t="s">
        <v>124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7" t="s">
        <v>81</v>
      </c>
      <c r="BK254" s="225">
        <f>ROUND(I254*H254,2)</f>
        <v>0</v>
      </c>
      <c r="BL254" s="17" t="s">
        <v>243</v>
      </c>
      <c r="BM254" s="224" t="s">
        <v>484</v>
      </c>
    </row>
    <row r="255" s="14" customFormat="1">
      <c r="A255" s="14"/>
      <c r="B255" s="238"/>
      <c r="C255" s="239"/>
      <c r="D255" s="228" t="s">
        <v>186</v>
      </c>
      <c r="E255" s="240" t="s">
        <v>1</v>
      </c>
      <c r="F255" s="241" t="s">
        <v>485</v>
      </c>
      <c r="G255" s="239"/>
      <c r="H255" s="240" t="s">
        <v>1</v>
      </c>
      <c r="I255" s="242"/>
      <c r="J255" s="239"/>
      <c r="K255" s="239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186</v>
      </c>
      <c r="AU255" s="247" t="s">
        <v>125</v>
      </c>
      <c r="AV255" s="14" t="s">
        <v>81</v>
      </c>
      <c r="AW255" s="14" t="s">
        <v>33</v>
      </c>
      <c r="AX255" s="14" t="s">
        <v>76</v>
      </c>
      <c r="AY255" s="247" t="s">
        <v>124</v>
      </c>
    </row>
    <row r="256" s="13" customFormat="1">
      <c r="A256" s="13"/>
      <c r="B256" s="226"/>
      <c r="C256" s="227"/>
      <c r="D256" s="228" t="s">
        <v>186</v>
      </c>
      <c r="E256" s="229" t="s">
        <v>1</v>
      </c>
      <c r="F256" s="230" t="s">
        <v>486</v>
      </c>
      <c r="G256" s="227"/>
      <c r="H256" s="231">
        <v>40</v>
      </c>
      <c r="I256" s="232"/>
      <c r="J256" s="227"/>
      <c r="K256" s="227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186</v>
      </c>
      <c r="AU256" s="237" t="s">
        <v>125</v>
      </c>
      <c r="AV256" s="13" t="s">
        <v>83</v>
      </c>
      <c r="AW256" s="13" t="s">
        <v>33</v>
      </c>
      <c r="AX256" s="13" t="s">
        <v>81</v>
      </c>
      <c r="AY256" s="237" t="s">
        <v>124</v>
      </c>
    </row>
    <row r="257" s="2" customFormat="1" ht="16.5" customHeight="1">
      <c r="A257" s="38"/>
      <c r="B257" s="39"/>
      <c r="C257" s="248" t="s">
        <v>487</v>
      </c>
      <c r="D257" s="248" t="s">
        <v>246</v>
      </c>
      <c r="E257" s="249" t="s">
        <v>488</v>
      </c>
      <c r="F257" s="250" t="s">
        <v>489</v>
      </c>
      <c r="G257" s="251" t="s">
        <v>306</v>
      </c>
      <c r="H257" s="252">
        <v>38</v>
      </c>
      <c r="I257" s="253"/>
      <c r="J257" s="254">
        <f>ROUND(I257*H257,2)</f>
        <v>0</v>
      </c>
      <c r="K257" s="255"/>
      <c r="L257" s="256"/>
      <c r="M257" s="257" t="s">
        <v>1</v>
      </c>
      <c r="N257" s="258" t="s">
        <v>41</v>
      </c>
      <c r="O257" s="91"/>
      <c r="P257" s="222">
        <f>O257*H257</f>
        <v>0</v>
      </c>
      <c r="Q257" s="222">
        <v>0.001</v>
      </c>
      <c r="R257" s="222">
        <f>Q257*H257</f>
        <v>0.037999999999999999</v>
      </c>
      <c r="S257" s="222">
        <v>0</v>
      </c>
      <c r="T257" s="223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4" t="s">
        <v>249</v>
      </c>
      <c r="AT257" s="224" t="s">
        <v>246</v>
      </c>
      <c r="AU257" s="224" t="s">
        <v>125</v>
      </c>
      <c r="AY257" s="17" t="s">
        <v>124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7" t="s">
        <v>81</v>
      </c>
      <c r="BK257" s="225">
        <f>ROUND(I257*H257,2)</f>
        <v>0</v>
      </c>
      <c r="BL257" s="17" t="s">
        <v>243</v>
      </c>
      <c r="BM257" s="224" t="s">
        <v>490</v>
      </c>
    </row>
    <row r="258" s="14" customFormat="1">
      <c r="A258" s="14"/>
      <c r="B258" s="238"/>
      <c r="C258" s="239"/>
      <c r="D258" s="228" t="s">
        <v>186</v>
      </c>
      <c r="E258" s="240" t="s">
        <v>1</v>
      </c>
      <c r="F258" s="241" t="s">
        <v>491</v>
      </c>
      <c r="G258" s="239"/>
      <c r="H258" s="240" t="s">
        <v>1</v>
      </c>
      <c r="I258" s="242"/>
      <c r="J258" s="239"/>
      <c r="K258" s="239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186</v>
      </c>
      <c r="AU258" s="247" t="s">
        <v>125</v>
      </c>
      <c r="AV258" s="14" t="s">
        <v>81</v>
      </c>
      <c r="AW258" s="14" t="s">
        <v>33</v>
      </c>
      <c r="AX258" s="14" t="s">
        <v>76</v>
      </c>
      <c r="AY258" s="247" t="s">
        <v>124</v>
      </c>
    </row>
    <row r="259" s="13" customFormat="1">
      <c r="A259" s="13"/>
      <c r="B259" s="226"/>
      <c r="C259" s="227"/>
      <c r="D259" s="228" t="s">
        <v>186</v>
      </c>
      <c r="E259" s="229" t="s">
        <v>1</v>
      </c>
      <c r="F259" s="230" t="s">
        <v>492</v>
      </c>
      <c r="G259" s="227"/>
      <c r="H259" s="231">
        <v>38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186</v>
      </c>
      <c r="AU259" s="237" t="s">
        <v>125</v>
      </c>
      <c r="AV259" s="13" t="s">
        <v>83</v>
      </c>
      <c r="AW259" s="13" t="s">
        <v>33</v>
      </c>
      <c r="AX259" s="13" t="s">
        <v>81</v>
      </c>
      <c r="AY259" s="237" t="s">
        <v>124</v>
      </c>
    </row>
    <row r="260" s="2" customFormat="1" ht="24.15" customHeight="1">
      <c r="A260" s="38"/>
      <c r="B260" s="39"/>
      <c r="C260" s="212" t="s">
        <v>493</v>
      </c>
      <c r="D260" s="212" t="s">
        <v>128</v>
      </c>
      <c r="E260" s="213" t="s">
        <v>494</v>
      </c>
      <c r="F260" s="214" t="s">
        <v>495</v>
      </c>
      <c r="G260" s="215" t="s">
        <v>258</v>
      </c>
      <c r="H260" s="216">
        <v>88</v>
      </c>
      <c r="I260" s="217"/>
      <c r="J260" s="218">
        <f>ROUND(I260*H260,2)</f>
        <v>0</v>
      </c>
      <c r="K260" s="219"/>
      <c r="L260" s="44"/>
      <c r="M260" s="220" t="s">
        <v>1</v>
      </c>
      <c r="N260" s="221" t="s">
        <v>41</v>
      </c>
      <c r="O260" s="91"/>
      <c r="P260" s="222">
        <f>O260*H260</f>
        <v>0</v>
      </c>
      <c r="Q260" s="222">
        <v>0</v>
      </c>
      <c r="R260" s="222">
        <f>Q260*H260</f>
        <v>0</v>
      </c>
      <c r="S260" s="222">
        <v>0</v>
      </c>
      <c r="T260" s="223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4" t="s">
        <v>243</v>
      </c>
      <c r="AT260" s="224" t="s">
        <v>128</v>
      </c>
      <c r="AU260" s="224" t="s">
        <v>125</v>
      </c>
      <c r="AY260" s="17" t="s">
        <v>124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7" t="s">
        <v>81</v>
      </c>
      <c r="BK260" s="225">
        <f>ROUND(I260*H260,2)</f>
        <v>0</v>
      </c>
      <c r="BL260" s="17" t="s">
        <v>243</v>
      </c>
      <c r="BM260" s="224" t="s">
        <v>496</v>
      </c>
    </row>
    <row r="261" s="14" customFormat="1">
      <c r="A261" s="14"/>
      <c r="B261" s="238"/>
      <c r="C261" s="239"/>
      <c r="D261" s="228" t="s">
        <v>186</v>
      </c>
      <c r="E261" s="240" t="s">
        <v>1</v>
      </c>
      <c r="F261" s="241" t="s">
        <v>497</v>
      </c>
      <c r="G261" s="239"/>
      <c r="H261" s="240" t="s">
        <v>1</v>
      </c>
      <c r="I261" s="242"/>
      <c r="J261" s="239"/>
      <c r="K261" s="239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186</v>
      </c>
      <c r="AU261" s="247" t="s">
        <v>125</v>
      </c>
      <c r="AV261" s="14" t="s">
        <v>81</v>
      </c>
      <c r="AW261" s="14" t="s">
        <v>33</v>
      </c>
      <c r="AX261" s="14" t="s">
        <v>76</v>
      </c>
      <c r="AY261" s="247" t="s">
        <v>124</v>
      </c>
    </row>
    <row r="262" s="13" customFormat="1">
      <c r="A262" s="13"/>
      <c r="B262" s="226"/>
      <c r="C262" s="227"/>
      <c r="D262" s="228" t="s">
        <v>186</v>
      </c>
      <c r="E262" s="229" t="s">
        <v>1</v>
      </c>
      <c r="F262" s="230" t="s">
        <v>498</v>
      </c>
      <c r="G262" s="227"/>
      <c r="H262" s="231">
        <v>88</v>
      </c>
      <c r="I262" s="232"/>
      <c r="J262" s="227"/>
      <c r="K262" s="227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186</v>
      </c>
      <c r="AU262" s="237" t="s">
        <v>125</v>
      </c>
      <c r="AV262" s="13" t="s">
        <v>83</v>
      </c>
      <c r="AW262" s="13" t="s">
        <v>33</v>
      </c>
      <c r="AX262" s="13" t="s">
        <v>81</v>
      </c>
      <c r="AY262" s="237" t="s">
        <v>124</v>
      </c>
    </row>
    <row r="263" s="2" customFormat="1" ht="16.5" customHeight="1">
      <c r="A263" s="38"/>
      <c r="B263" s="39"/>
      <c r="C263" s="248" t="s">
        <v>499</v>
      </c>
      <c r="D263" s="248" t="s">
        <v>246</v>
      </c>
      <c r="E263" s="249" t="s">
        <v>500</v>
      </c>
      <c r="F263" s="250" t="s">
        <v>501</v>
      </c>
      <c r="G263" s="251" t="s">
        <v>306</v>
      </c>
      <c r="H263" s="252">
        <v>10.800000000000001</v>
      </c>
      <c r="I263" s="253"/>
      <c r="J263" s="254">
        <f>ROUND(I263*H263,2)</f>
        <v>0</v>
      </c>
      <c r="K263" s="255"/>
      <c r="L263" s="256"/>
      <c r="M263" s="257" t="s">
        <v>1</v>
      </c>
      <c r="N263" s="258" t="s">
        <v>41</v>
      </c>
      <c r="O263" s="91"/>
      <c r="P263" s="222">
        <f>O263*H263</f>
        <v>0</v>
      </c>
      <c r="Q263" s="222">
        <v>0.001</v>
      </c>
      <c r="R263" s="222">
        <f>Q263*H263</f>
        <v>0.010800000000000001</v>
      </c>
      <c r="S263" s="222">
        <v>0</v>
      </c>
      <c r="T263" s="223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4" t="s">
        <v>249</v>
      </c>
      <c r="AT263" s="224" t="s">
        <v>246</v>
      </c>
      <c r="AU263" s="224" t="s">
        <v>125</v>
      </c>
      <c r="AY263" s="17" t="s">
        <v>124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7" t="s">
        <v>81</v>
      </c>
      <c r="BK263" s="225">
        <f>ROUND(I263*H263,2)</f>
        <v>0</v>
      </c>
      <c r="BL263" s="17" t="s">
        <v>243</v>
      </c>
      <c r="BM263" s="224" t="s">
        <v>502</v>
      </c>
    </row>
    <row r="264" s="14" customFormat="1">
      <c r="A264" s="14"/>
      <c r="B264" s="238"/>
      <c r="C264" s="239"/>
      <c r="D264" s="228" t="s">
        <v>186</v>
      </c>
      <c r="E264" s="240" t="s">
        <v>1</v>
      </c>
      <c r="F264" s="241" t="s">
        <v>491</v>
      </c>
      <c r="G264" s="239"/>
      <c r="H264" s="240" t="s">
        <v>1</v>
      </c>
      <c r="I264" s="242"/>
      <c r="J264" s="239"/>
      <c r="K264" s="239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186</v>
      </c>
      <c r="AU264" s="247" t="s">
        <v>125</v>
      </c>
      <c r="AV264" s="14" t="s">
        <v>81</v>
      </c>
      <c r="AW264" s="14" t="s">
        <v>33</v>
      </c>
      <c r="AX264" s="14" t="s">
        <v>76</v>
      </c>
      <c r="AY264" s="247" t="s">
        <v>124</v>
      </c>
    </row>
    <row r="265" s="13" customFormat="1">
      <c r="A265" s="13"/>
      <c r="B265" s="226"/>
      <c r="C265" s="227"/>
      <c r="D265" s="228" t="s">
        <v>186</v>
      </c>
      <c r="E265" s="229" t="s">
        <v>1</v>
      </c>
      <c r="F265" s="230" t="s">
        <v>503</v>
      </c>
      <c r="G265" s="227"/>
      <c r="H265" s="231">
        <v>10.800000000000001</v>
      </c>
      <c r="I265" s="232"/>
      <c r="J265" s="227"/>
      <c r="K265" s="227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186</v>
      </c>
      <c r="AU265" s="237" t="s">
        <v>125</v>
      </c>
      <c r="AV265" s="13" t="s">
        <v>83</v>
      </c>
      <c r="AW265" s="13" t="s">
        <v>33</v>
      </c>
      <c r="AX265" s="13" t="s">
        <v>81</v>
      </c>
      <c r="AY265" s="237" t="s">
        <v>124</v>
      </c>
    </row>
    <row r="266" s="2" customFormat="1" ht="21.75" customHeight="1">
      <c r="A266" s="38"/>
      <c r="B266" s="39"/>
      <c r="C266" s="248" t="s">
        <v>504</v>
      </c>
      <c r="D266" s="248" t="s">
        <v>246</v>
      </c>
      <c r="E266" s="249" t="s">
        <v>505</v>
      </c>
      <c r="F266" s="250" t="s">
        <v>506</v>
      </c>
      <c r="G266" s="251" t="s">
        <v>353</v>
      </c>
      <c r="H266" s="252">
        <v>20</v>
      </c>
      <c r="I266" s="253"/>
      <c r="J266" s="254">
        <f>ROUND(I266*H266,2)</f>
        <v>0</v>
      </c>
      <c r="K266" s="255"/>
      <c r="L266" s="256"/>
      <c r="M266" s="257" t="s">
        <v>1</v>
      </c>
      <c r="N266" s="258" t="s">
        <v>41</v>
      </c>
      <c r="O266" s="91"/>
      <c r="P266" s="222">
        <f>O266*H266</f>
        <v>0</v>
      </c>
      <c r="Q266" s="222">
        <v>0.00055000000000000003</v>
      </c>
      <c r="R266" s="222">
        <f>Q266*H266</f>
        <v>0.011000000000000001</v>
      </c>
      <c r="S266" s="222">
        <v>0</v>
      </c>
      <c r="T266" s="223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4" t="s">
        <v>249</v>
      </c>
      <c r="AT266" s="224" t="s">
        <v>246</v>
      </c>
      <c r="AU266" s="224" t="s">
        <v>125</v>
      </c>
      <c r="AY266" s="17" t="s">
        <v>124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7" t="s">
        <v>81</v>
      </c>
      <c r="BK266" s="225">
        <f>ROUND(I266*H266,2)</f>
        <v>0</v>
      </c>
      <c r="BL266" s="17" t="s">
        <v>243</v>
      </c>
      <c r="BM266" s="224" t="s">
        <v>507</v>
      </c>
    </row>
    <row r="267" s="13" customFormat="1">
      <c r="A267" s="13"/>
      <c r="B267" s="226"/>
      <c r="C267" s="227"/>
      <c r="D267" s="228" t="s">
        <v>186</v>
      </c>
      <c r="E267" s="229" t="s">
        <v>1</v>
      </c>
      <c r="F267" s="230" t="s">
        <v>421</v>
      </c>
      <c r="G267" s="227"/>
      <c r="H267" s="231">
        <v>20</v>
      </c>
      <c r="I267" s="232"/>
      <c r="J267" s="227"/>
      <c r="K267" s="227"/>
      <c r="L267" s="233"/>
      <c r="M267" s="234"/>
      <c r="N267" s="235"/>
      <c r="O267" s="235"/>
      <c r="P267" s="235"/>
      <c r="Q267" s="235"/>
      <c r="R267" s="235"/>
      <c r="S267" s="235"/>
      <c r="T267" s="23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7" t="s">
        <v>186</v>
      </c>
      <c r="AU267" s="237" t="s">
        <v>125</v>
      </c>
      <c r="AV267" s="13" t="s">
        <v>83</v>
      </c>
      <c r="AW267" s="13" t="s">
        <v>33</v>
      </c>
      <c r="AX267" s="13" t="s">
        <v>81</v>
      </c>
      <c r="AY267" s="237" t="s">
        <v>124</v>
      </c>
    </row>
    <row r="268" s="2" customFormat="1" ht="24.15" customHeight="1">
      <c r="A268" s="38"/>
      <c r="B268" s="39"/>
      <c r="C268" s="248" t="s">
        <v>508</v>
      </c>
      <c r="D268" s="248" t="s">
        <v>246</v>
      </c>
      <c r="E268" s="249" t="s">
        <v>509</v>
      </c>
      <c r="F268" s="250" t="s">
        <v>510</v>
      </c>
      <c r="G268" s="251" t="s">
        <v>353</v>
      </c>
      <c r="H268" s="252">
        <v>35</v>
      </c>
      <c r="I268" s="253"/>
      <c r="J268" s="254">
        <f>ROUND(I268*H268,2)</f>
        <v>0</v>
      </c>
      <c r="K268" s="255"/>
      <c r="L268" s="256"/>
      <c r="M268" s="257" t="s">
        <v>1</v>
      </c>
      <c r="N268" s="258" t="s">
        <v>41</v>
      </c>
      <c r="O268" s="91"/>
      <c r="P268" s="222">
        <f>O268*H268</f>
        <v>0</v>
      </c>
      <c r="Q268" s="222">
        <v>0.00044999999999999999</v>
      </c>
      <c r="R268" s="222">
        <f>Q268*H268</f>
        <v>0.01575</v>
      </c>
      <c r="S268" s="222">
        <v>0</v>
      </c>
      <c r="T268" s="223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4" t="s">
        <v>249</v>
      </c>
      <c r="AT268" s="224" t="s">
        <v>246</v>
      </c>
      <c r="AU268" s="224" t="s">
        <v>125</v>
      </c>
      <c r="AY268" s="17" t="s">
        <v>124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7" t="s">
        <v>81</v>
      </c>
      <c r="BK268" s="225">
        <f>ROUND(I268*H268,2)</f>
        <v>0</v>
      </c>
      <c r="BL268" s="17" t="s">
        <v>243</v>
      </c>
      <c r="BM268" s="224" t="s">
        <v>511</v>
      </c>
    </row>
    <row r="269" s="2" customFormat="1" ht="16.5" customHeight="1">
      <c r="A269" s="38"/>
      <c r="B269" s="39"/>
      <c r="C269" s="212" t="s">
        <v>512</v>
      </c>
      <c r="D269" s="212" t="s">
        <v>128</v>
      </c>
      <c r="E269" s="213" t="s">
        <v>513</v>
      </c>
      <c r="F269" s="214" t="s">
        <v>514</v>
      </c>
      <c r="G269" s="215" t="s">
        <v>353</v>
      </c>
      <c r="H269" s="216">
        <v>28</v>
      </c>
      <c r="I269" s="217"/>
      <c r="J269" s="218">
        <f>ROUND(I269*H269,2)</f>
        <v>0</v>
      </c>
      <c r="K269" s="219"/>
      <c r="L269" s="44"/>
      <c r="M269" s="220" t="s">
        <v>1</v>
      </c>
      <c r="N269" s="221" t="s">
        <v>41</v>
      </c>
      <c r="O269" s="91"/>
      <c r="P269" s="222">
        <f>O269*H269</f>
        <v>0</v>
      </c>
      <c r="Q269" s="222">
        <v>0</v>
      </c>
      <c r="R269" s="222">
        <f>Q269*H269</f>
        <v>0</v>
      </c>
      <c r="S269" s="222">
        <v>0</v>
      </c>
      <c r="T269" s="223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4" t="s">
        <v>243</v>
      </c>
      <c r="AT269" s="224" t="s">
        <v>128</v>
      </c>
      <c r="AU269" s="224" t="s">
        <v>125</v>
      </c>
      <c r="AY269" s="17" t="s">
        <v>124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7" t="s">
        <v>81</v>
      </c>
      <c r="BK269" s="225">
        <f>ROUND(I269*H269,2)</f>
        <v>0</v>
      </c>
      <c r="BL269" s="17" t="s">
        <v>243</v>
      </c>
      <c r="BM269" s="224" t="s">
        <v>515</v>
      </c>
    </row>
    <row r="270" s="13" customFormat="1">
      <c r="A270" s="13"/>
      <c r="B270" s="226"/>
      <c r="C270" s="227"/>
      <c r="D270" s="228" t="s">
        <v>186</v>
      </c>
      <c r="E270" s="229" t="s">
        <v>1</v>
      </c>
      <c r="F270" s="230" t="s">
        <v>291</v>
      </c>
      <c r="G270" s="227"/>
      <c r="H270" s="231">
        <v>28</v>
      </c>
      <c r="I270" s="232"/>
      <c r="J270" s="227"/>
      <c r="K270" s="227"/>
      <c r="L270" s="233"/>
      <c r="M270" s="234"/>
      <c r="N270" s="235"/>
      <c r="O270" s="235"/>
      <c r="P270" s="235"/>
      <c r="Q270" s="235"/>
      <c r="R270" s="235"/>
      <c r="S270" s="235"/>
      <c r="T270" s="23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7" t="s">
        <v>186</v>
      </c>
      <c r="AU270" s="237" t="s">
        <v>125</v>
      </c>
      <c r="AV270" s="13" t="s">
        <v>83</v>
      </c>
      <c r="AW270" s="13" t="s">
        <v>33</v>
      </c>
      <c r="AX270" s="13" t="s">
        <v>81</v>
      </c>
      <c r="AY270" s="237" t="s">
        <v>124</v>
      </c>
    </row>
    <row r="271" s="2" customFormat="1" ht="16.5" customHeight="1">
      <c r="A271" s="38"/>
      <c r="B271" s="39"/>
      <c r="C271" s="248" t="s">
        <v>516</v>
      </c>
      <c r="D271" s="248" t="s">
        <v>246</v>
      </c>
      <c r="E271" s="249" t="s">
        <v>517</v>
      </c>
      <c r="F271" s="250" t="s">
        <v>518</v>
      </c>
      <c r="G271" s="251" t="s">
        <v>353</v>
      </c>
      <c r="H271" s="252">
        <v>4</v>
      </c>
      <c r="I271" s="253"/>
      <c r="J271" s="254">
        <f>ROUND(I271*H271,2)</f>
        <v>0</v>
      </c>
      <c r="K271" s="255"/>
      <c r="L271" s="256"/>
      <c r="M271" s="257" t="s">
        <v>1</v>
      </c>
      <c r="N271" s="258" t="s">
        <v>41</v>
      </c>
      <c r="O271" s="91"/>
      <c r="P271" s="222">
        <f>O271*H271</f>
        <v>0</v>
      </c>
      <c r="Q271" s="222">
        <v>0.00029999999999999997</v>
      </c>
      <c r="R271" s="222">
        <f>Q271*H271</f>
        <v>0.0011999999999999999</v>
      </c>
      <c r="S271" s="222">
        <v>0</v>
      </c>
      <c r="T271" s="223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4" t="s">
        <v>249</v>
      </c>
      <c r="AT271" s="224" t="s">
        <v>246</v>
      </c>
      <c r="AU271" s="224" t="s">
        <v>125</v>
      </c>
      <c r="AY271" s="17" t="s">
        <v>124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7" t="s">
        <v>81</v>
      </c>
      <c r="BK271" s="225">
        <f>ROUND(I271*H271,2)</f>
        <v>0</v>
      </c>
      <c r="BL271" s="17" t="s">
        <v>243</v>
      </c>
      <c r="BM271" s="224" t="s">
        <v>519</v>
      </c>
    </row>
    <row r="272" s="13" customFormat="1">
      <c r="A272" s="13"/>
      <c r="B272" s="226"/>
      <c r="C272" s="227"/>
      <c r="D272" s="228" t="s">
        <v>186</v>
      </c>
      <c r="E272" s="229" t="s">
        <v>1</v>
      </c>
      <c r="F272" s="230" t="s">
        <v>132</v>
      </c>
      <c r="G272" s="227"/>
      <c r="H272" s="231">
        <v>4</v>
      </c>
      <c r="I272" s="232"/>
      <c r="J272" s="227"/>
      <c r="K272" s="227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186</v>
      </c>
      <c r="AU272" s="237" t="s">
        <v>125</v>
      </c>
      <c r="AV272" s="13" t="s">
        <v>83</v>
      </c>
      <c r="AW272" s="13" t="s">
        <v>33</v>
      </c>
      <c r="AX272" s="13" t="s">
        <v>81</v>
      </c>
      <c r="AY272" s="237" t="s">
        <v>124</v>
      </c>
    </row>
    <row r="273" s="2" customFormat="1" ht="24.15" customHeight="1">
      <c r="A273" s="38"/>
      <c r="B273" s="39"/>
      <c r="C273" s="248" t="s">
        <v>520</v>
      </c>
      <c r="D273" s="248" t="s">
        <v>246</v>
      </c>
      <c r="E273" s="249" t="s">
        <v>521</v>
      </c>
      <c r="F273" s="250" t="s">
        <v>522</v>
      </c>
      <c r="G273" s="251" t="s">
        <v>353</v>
      </c>
      <c r="H273" s="252">
        <v>8</v>
      </c>
      <c r="I273" s="253"/>
      <c r="J273" s="254">
        <f>ROUND(I273*H273,2)</f>
        <v>0</v>
      </c>
      <c r="K273" s="255"/>
      <c r="L273" s="256"/>
      <c r="M273" s="257" t="s">
        <v>1</v>
      </c>
      <c r="N273" s="258" t="s">
        <v>41</v>
      </c>
      <c r="O273" s="91"/>
      <c r="P273" s="222">
        <f>O273*H273</f>
        <v>0</v>
      </c>
      <c r="Q273" s="222">
        <v>0.00016000000000000001</v>
      </c>
      <c r="R273" s="222">
        <f>Q273*H273</f>
        <v>0.0012800000000000001</v>
      </c>
      <c r="S273" s="222">
        <v>0</v>
      </c>
      <c r="T273" s="223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4" t="s">
        <v>249</v>
      </c>
      <c r="AT273" s="224" t="s">
        <v>246</v>
      </c>
      <c r="AU273" s="224" t="s">
        <v>125</v>
      </c>
      <c r="AY273" s="17" t="s">
        <v>124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7" t="s">
        <v>81</v>
      </c>
      <c r="BK273" s="225">
        <f>ROUND(I273*H273,2)</f>
        <v>0</v>
      </c>
      <c r="BL273" s="17" t="s">
        <v>243</v>
      </c>
      <c r="BM273" s="224" t="s">
        <v>523</v>
      </c>
    </row>
    <row r="274" s="13" customFormat="1">
      <c r="A274" s="13"/>
      <c r="B274" s="226"/>
      <c r="C274" s="227"/>
      <c r="D274" s="228" t="s">
        <v>186</v>
      </c>
      <c r="E274" s="229" t="s">
        <v>1</v>
      </c>
      <c r="F274" s="230" t="s">
        <v>225</v>
      </c>
      <c r="G274" s="227"/>
      <c r="H274" s="231">
        <v>8</v>
      </c>
      <c r="I274" s="232"/>
      <c r="J274" s="227"/>
      <c r="K274" s="227"/>
      <c r="L274" s="233"/>
      <c r="M274" s="234"/>
      <c r="N274" s="235"/>
      <c r="O274" s="235"/>
      <c r="P274" s="235"/>
      <c r="Q274" s="235"/>
      <c r="R274" s="235"/>
      <c r="S274" s="235"/>
      <c r="T274" s="23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7" t="s">
        <v>186</v>
      </c>
      <c r="AU274" s="237" t="s">
        <v>125</v>
      </c>
      <c r="AV274" s="13" t="s">
        <v>83</v>
      </c>
      <c r="AW274" s="13" t="s">
        <v>33</v>
      </c>
      <c r="AX274" s="13" t="s">
        <v>81</v>
      </c>
      <c r="AY274" s="237" t="s">
        <v>124</v>
      </c>
    </row>
    <row r="275" s="2" customFormat="1" ht="16.5" customHeight="1">
      <c r="A275" s="38"/>
      <c r="B275" s="39"/>
      <c r="C275" s="248" t="s">
        <v>524</v>
      </c>
      <c r="D275" s="248" t="s">
        <v>246</v>
      </c>
      <c r="E275" s="249" t="s">
        <v>525</v>
      </c>
      <c r="F275" s="250" t="s">
        <v>526</v>
      </c>
      <c r="G275" s="251" t="s">
        <v>353</v>
      </c>
      <c r="H275" s="252">
        <v>16</v>
      </c>
      <c r="I275" s="253"/>
      <c r="J275" s="254">
        <f>ROUND(I275*H275,2)</f>
        <v>0</v>
      </c>
      <c r="K275" s="255"/>
      <c r="L275" s="256"/>
      <c r="M275" s="257" t="s">
        <v>1</v>
      </c>
      <c r="N275" s="258" t="s">
        <v>41</v>
      </c>
      <c r="O275" s="91"/>
      <c r="P275" s="222">
        <f>O275*H275</f>
        <v>0</v>
      </c>
      <c r="Q275" s="222">
        <v>0.00023000000000000001</v>
      </c>
      <c r="R275" s="222">
        <f>Q275*H275</f>
        <v>0.0036800000000000001</v>
      </c>
      <c r="S275" s="222">
        <v>0</v>
      </c>
      <c r="T275" s="22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4" t="s">
        <v>249</v>
      </c>
      <c r="AT275" s="224" t="s">
        <v>246</v>
      </c>
      <c r="AU275" s="224" t="s">
        <v>125</v>
      </c>
      <c r="AY275" s="17" t="s">
        <v>124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7" t="s">
        <v>81</v>
      </c>
      <c r="BK275" s="225">
        <f>ROUND(I275*H275,2)</f>
        <v>0</v>
      </c>
      <c r="BL275" s="17" t="s">
        <v>243</v>
      </c>
      <c r="BM275" s="224" t="s">
        <v>527</v>
      </c>
    </row>
    <row r="276" s="13" customFormat="1">
      <c r="A276" s="13"/>
      <c r="B276" s="226"/>
      <c r="C276" s="227"/>
      <c r="D276" s="228" t="s">
        <v>186</v>
      </c>
      <c r="E276" s="229" t="s">
        <v>1</v>
      </c>
      <c r="F276" s="230" t="s">
        <v>243</v>
      </c>
      <c r="G276" s="227"/>
      <c r="H276" s="231">
        <v>16</v>
      </c>
      <c r="I276" s="232"/>
      <c r="J276" s="227"/>
      <c r="K276" s="227"/>
      <c r="L276" s="233"/>
      <c r="M276" s="234"/>
      <c r="N276" s="235"/>
      <c r="O276" s="235"/>
      <c r="P276" s="235"/>
      <c r="Q276" s="235"/>
      <c r="R276" s="235"/>
      <c r="S276" s="235"/>
      <c r="T276" s="23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7" t="s">
        <v>186</v>
      </c>
      <c r="AU276" s="237" t="s">
        <v>125</v>
      </c>
      <c r="AV276" s="13" t="s">
        <v>83</v>
      </c>
      <c r="AW276" s="13" t="s">
        <v>33</v>
      </c>
      <c r="AX276" s="13" t="s">
        <v>81</v>
      </c>
      <c r="AY276" s="237" t="s">
        <v>124</v>
      </c>
    </row>
    <row r="277" s="2" customFormat="1" ht="16.5" customHeight="1">
      <c r="A277" s="38"/>
      <c r="B277" s="39"/>
      <c r="C277" s="212" t="s">
        <v>528</v>
      </c>
      <c r="D277" s="212" t="s">
        <v>128</v>
      </c>
      <c r="E277" s="213" t="s">
        <v>529</v>
      </c>
      <c r="F277" s="214" t="s">
        <v>530</v>
      </c>
      <c r="G277" s="215" t="s">
        <v>353</v>
      </c>
      <c r="H277" s="216">
        <v>5</v>
      </c>
      <c r="I277" s="217"/>
      <c r="J277" s="218">
        <f>ROUND(I277*H277,2)</f>
        <v>0</v>
      </c>
      <c r="K277" s="219"/>
      <c r="L277" s="44"/>
      <c r="M277" s="220" t="s">
        <v>1</v>
      </c>
      <c r="N277" s="221" t="s">
        <v>41</v>
      </c>
      <c r="O277" s="91"/>
      <c r="P277" s="222">
        <f>O277*H277</f>
        <v>0</v>
      </c>
      <c r="Q277" s="222">
        <v>0</v>
      </c>
      <c r="R277" s="222">
        <f>Q277*H277</f>
        <v>0</v>
      </c>
      <c r="S277" s="222">
        <v>0</v>
      </c>
      <c r="T277" s="223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4" t="s">
        <v>243</v>
      </c>
      <c r="AT277" s="224" t="s">
        <v>128</v>
      </c>
      <c r="AU277" s="224" t="s">
        <v>125</v>
      </c>
      <c r="AY277" s="17" t="s">
        <v>124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7" t="s">
        <v>81</v>
      </c>
      <c r="BK277" s="225">
        <f>ROUND(I277*H277,2)</f>
        <v>0</v>
      </c>
      <c r="BL277" s="17" t="s">
        <v>243</v>
      </c>
      <c r="BM277" s="224" t="s">
        <v>531</v>
      </c>
    </row>
    <row r="278" s="13" customFormat="1">
      <c r="A278" s="13"/>
      <c r="B278" s="226"/>
      <c r="C278" s="227"/>
      <c r="D278" s="228" t="s">
        <v>186</v>
      </c>
      <c r="E278" s="229" t="s">
        <v>1</v>
      </c>
      <c r="F278" s="230" t="s">
        <v>532</v>
      </c>
      <c r="G278" s="227"/>
      <c r="H278" s="231">
        <v>5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186</v>
      </c>
      <c r="AU278" s="237" t="s">
        <v>125</v>
      </c>
      <c r="AV278" s="13" t="s">
        <v>83</v>
      </c>
      <c r="AW278" s="13" t="s">
        <v>33</v>
      </c>
      <c r="AX278" s="13" t="s">
        <v>81</v>
      </c>
      <c r="AY278" s="237" t="s">
        <v>124</v>
      </c>
    </row>
    <row r="279" s="2" customFormat="1" ht="24.15" customHeight="1">
      <c r="A279" s="38"/>
      <c r="B279" s="39"/>
      <c r="C279" s="248" t="s">
        <v>533</v>
      </c>
      <c r="D279" s="248" t="s">
        <v>246</v>
      </c>
      <c r="E279" s="249" t="s">
        <v>534</v>
      </c>
      <c r="F279" s="250" t="s">
        <v>535</v>
      </c>
      <c r="G279" s="251" t="s">
        <v>353</v>
      </c>
      <c r="H279" s="252">
        <v>4</v>
      </c>
      <c r="I279" s="253"/>
      <c r="J279" s="254">
        <f>ROUND(I279*H279,2)</f>
        <v>0</v>
      </c>
      <c r="K279" s="255"/>
      <c r="L279" s="256"/>
      <c r="M279" s="257" t="s">
        <v>1</v>
      </c>
      <c r="N279" s="258" t="s">
        <v>41</v>
      </c>
      <c r="O279" s="91"/>
      <c r="P279" s="222">
        <f>O279*H279</f>
        <v>0</v>
      </c>
      <c r="Q279" s="222">
        <v>0.00018000000000000001</v>
      </c>
      <c r="R279" s="222">
        <f>Q279*H279</f>
        <v>0.00072000000000000005</v>
      </c>
      <c r="S279" s="222">
        <v>0</v>
      </c>
      <c r="T279" s="223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4" t="s">
        <v>249</v>
      </c>
      <c r="AT279" s="224" t="s">
        <v>246</v>
      </c>
      <c r="AU279" s="224" t="s">
        <v>125</v>
      </c>
      <c r="AY279" s="17" t="s">
        <v>124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7" t="s">
        <v>81</v>
      </c>
      <c r="BK279" s="225">
        <f>ROUND(I279*H279,2)</f>
        <v>0</v>
      </c>
      <c r="BL279" s="17" t="s">
        <v>243</v>
      </c>
      <c r="BM279" s="224" t="s">
        <v>536</v>
      </c>
    </row>
    <row r="280" s="13" customFormat="1">
      <c r="A280" s="13"/>
      <c r="B280" s="226"/>
      <c r="C280" s="227"/>
      <c r="D280" s="228" t="s">
        <v>186</v>
      </c>
      <c r="E280" s="229" t="s">
        <v>1</v>
      </c>
      <c r="F280" s="230" t="s">
        <v>132</v>
      </c>
      <c r="G280" s="227"/>
      <c r="H280" s="231">
        <v>4</v>
      </c>
      <c r="I280" s="232"/>
      <c r="J280" s="227"/>
      <c r="K280" s="227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186</v>
      </c>
      <c r="AU280" s="237" t="s">
        <v>125</v>
      </c>
      <c r="AV280" s="13" t="s">
        <v>83</v>
      </c>
      <c r="AW280" s="13" t="s">
        <v>33</v>
      </c>
      <c r="AX280" s="13" t="s">
        <v>81</v>
      </c>
      <c r="AY280" s="237" t="s">
        <v>124</v>
      </c>
    </row>
    <row r="281" s="2" customFormat="1" ht="16.5" customHeight="1">
      <c r="A281" s="38"/>
      <c r="B281" s="39"/>
      <c r="C281" s="248" t="s">
        <v>498</v>
      </c>
      <c r="D281" s="248" t="s">
        <v>246</v>
      </c>
      <c r="E281" s="249" t="s">
        <v>537</v>
      </c>
      <c r="F281" s="250" t="s">
        <v>538</v>
      </c>
      <c r="G281" s="251" t="s">
        <v>353</v>
      </c>
      <c r="H281" s="252">
        <v>1</v>
      </c>
      <c r="I281" s="253"/>
      <c r="J281" s="254">
        <f>ROUND(I281*H281,2)</f>
        <v>0</v>
      </c>
      <c r="K281" s="255"/>
      <c r="L281" s="256"/>
      <c r="M281" s="257" t="s">
        <v>1</v>
      </c>
      <c r="N281" s="258" t="s">
        <v>41</v>
      </c>
      <c r="O281" s="91"/>
      <c r="P281" s="222">
        <f>O281*H281</f>
        <v>0</v>
      </c>
      <c r="Q281" s="222">
        <v>0.00042999999999999999</v>
      </c>
      <c r="R281" s="222">
        <f>Q281*H281</f>
        <v>0.00042999999999999999</v>
      </c>
      <c r="S281" s="222">
        <v>0</v>
      </c>
      <c r="T281" s="223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4" t="s">
        <v>249</v>
      </c>
      <c r="AT281" s="224" t="s">
        <v>246</v>
      </c>
      <c r="AU281" s="224" t="s">
        <v>125</v>
      </c>
      <c r="AY281" s="17" t="s">
        <v>124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7" t="s">
        <v>81</v>
      </c>
      <c r="BK281" s="225">
        <f>ROUND(I281*H281,2)</f>
        <v>0</v>
      </c>
      <c r="BL281" s="17" t="s">
        <v>243</v>
      </c>
      <c r="BM281" s="224" t="s">
        <v>539</v>
      </c>
    </row>
    <row r="282" s="13" customFormat="1">
      <c r="A282" s="13"/>
      <c r="B282" s="226"/>
      <c r="C282" s="227"/>
      <c r="D282" s="228" t="s">
        <v>186</v>
      </c>
      <c r="E282" s="229" t="s">
        <v>1</v>
      </c>
      <c r="F282" s="230" t="s">
        <v>81</v>
      </c>
      <c r="G282" s="227"/>
      <c r="H282" s="231">
        <v>1</v>
      </c>
      <c r="I282" s="232"/>
      <c r="J282" s="227"/>
      <c r="K282" s="227"/>
      <c r="L282" s="233"/>
      <c r="M282" s="234"/>
      <c r="N282" s="235"/>
      <c r="O282" s="235"/>
      <c r="P282" s="235"/>
      <c r="Q282" s="235"/>
      <c r="R282" s="235"/>
      <c r="S282" s="235"/>
      <c r="T282" s="23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7" t="s">
        <v>186</v>
      </c>
      <c r="AU282" s="237" t="s">
        <v>125</v>
      </c>
      <c r="AV282" s="13" t="s">
        <v>83</v>
      </c>
      <c r="AW282" s="13" t="s">
        <v>33</v>
      </c>
      <c r="AX282" s="13" t="s">
        <v>81</v>
      </c>
      <c r="AY282" s="237" t="s">
        <v>124</v>
      </c>
    </row>
    <row r="283" s="2" customFormat="1" ht="24.15" customHeight="1">
      <c r="A283" s="38"/>
      <c r="B283" s="39"/>
      <c r="C283" s="212" t="s">
        <v>540</v>
      </c>
      <c r="D283" s="212" t="s">
        <v>128</v>
      </c>
      <c r="E283" s="213" t="s">
        <v>541</v>
      </c>
      <c r="F283" s="214" t="s">
        <v>542</v>
      </c>
      <c r="G283" s="215" t="s">
        <v>353</v>
      </c>
      <c r="H283" s="216">
        <v>4</v>
      </c>
      <c r="I283" s="217"/>
      <c r="J283" s="218">
        <f>ROUND(I283*H283,2)</f>
        <v>0</v>
      </c>
      <c r="K283" s="219"/>
      <c r="L283" s="44"/>
      <c r="M283" s="220" t="s">
        <v>1</v>
      </c>
      <c r="N283" s="221" t="s">
        <v>41</v>
      </c>
      <c r="O283" s="91"/>
      <c r="P283" s="222">
        <f>O283*H283</f>
        <v>0</v>
      </c>
      <c r="Q283" s="222">
        <v>0</v>
      </c>
      <c r="R283" s="222">
        <f>Q283*H283</f>
        <v>0</v>
      </c>
      <c r="S283" s="222">
        <v>0</v>
      </c>
      <c r="T283" s="223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4" t="s">
        <v>243</v>
      </c>
      <c r="AT283" s="224" t="s">
        <v>128</v>
      </c>
      <c r="AU283" s="224" t="s">
        <v>125</v>
      </c>
      <c r="AY283" s="17" t="s">
        <v>124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7" t="s">
        <v>81</v>
      </c>
      <c r="BK283" s="225">
        <f>ROUND(I283*H283,2)</f>
        <v>0</v>
      </c>
      <c r="BL283" s="17" t="s">
        <v>243</v>
      </c>
      <c r="BM283" s="224" t="s">
        <v>543</v>
      </c>
    </row>
    <row r="284" s="13" customFormat="1">
      <c r="A284" s="13"/>
      <c r="B284" s="226"/>
      <c r="C284" s="227"/>
      <c r="D284" s="228" t="s">
        <v>186</v>
      </c>
      <c r="E284" s="229" t="s">
        <v>1</v>
      </c>
      <c r="F284" s="230" t="s">
        <v>132</v>
      </c>
      <c r="G284" s="227"/>
      <c r="H284" s="231">
        <v>4</v>
      </c>
      <c r="I284" s="232"/>
      <c r="J284" s="227"/>
      <c r="K284" s="227"/>
      <c r="L284" s="233"/>
      <c r="M284" s="234"/>
      <c r="N284" s="235"/>
      <c r="O284" s="235"/>
      <c r="P284" s="235"/>
      <c r="Q284" s="235"/>
      <c r="R284" s="235"/>
      <c r="S284" s="235"/>
      <c r="T284" s="23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7" t="s">
        <v>186</v>
      </c>
      <c r="AU284" s="237" t="s">
        <v>125</v>
      </c>
      <c r="AV284" s="13" t="s">
        <v>83</v>
      </c>
      <c r="AW284" s="13" t="s">
        <v>33</v>
      </c>
      <c r="AX284" s="13" t="s">
        <v>81</v>
      </c>
      <c r="AY284" s="237" t="s">
        <v>124</v>
      </c>
    </row>
    <row r="285" s="2" customFormat="1" ht="21.75" customHeight="1">
      <c r="A285" s="38"/>
      <c r="B285" s="39"/>
      <c r="C285" s="248" t="s">
        <v>544</v>
      </c>
      <c r="D285" s="248" t="s">
        <v>246</v>
      </c>
      <c r="E285" s="249" t="s">
        <v>545</v>
      </c>
      <c r="F285" s="250" t="s">
        <v>546</v>
      </c>
      <c r="G285" s="251" t="s">
        <v>353</v>
      </c>
      <c r="H285" s="252">
        <v>4</v>
      </c>
      <c r="I285" s="253"/>
      <c r="J285" s="254">
        <f>ROUND(I285*H285,2)</f>
        <v>0</v>
      </c>
      <c r="K285" s="255"/>
      <c r="L285" s="256"/>
      <c r="M285" s="257" t="s">
        <v>1</v>
      </c>
      <c r="N285" s="258" t="s">
        <v>41</v>
      </c>
      <c r="O285" s="91"/>
      <c r="P285" s="222">
        <f>O285*H285</f>
        <v>0</v>
      </c>
      <c r="Q285" s="222">
        <v>0.002</v>
      </c>
      <c r="R285" s="222">
        <f>Q285*H285</f>
        <v>0.0080000000000000002</v>
      </c>
      <c r="S285" s="222">
        <v>0</v>
      </c>
      <c r="T285" s="223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4" t="s">
        <v>249</v>
      </c>
      <c r="AT285" s="224" t="s">
        <v>246</v>
      </c>
      <c r="AU285" s="224" t="s">
        <v>125</v>
      </c>
      <c r="AY285" s="17" t="s">
        <v>124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7" t="s">
        <v>81</v>
      </c>
      <c r="BK285" s="225">
        <f>ROUND(I285*H285,2)</f>
        <v>0</v>
      </c>
      <c r="BL285" s="17" t="s">
        <v>243</v>
      </c>
      <c r="BM285" s="224" t="s">
        <v>547</v>
      </c>
    </row>
    <row r="286" s="13" customFormat="1">
      <c r="A286" s="13"/>
      <c r="B286" s="226"/>
      <c r="C286" s="227"/>
      <c r="D286" s="228" t="s">
        <v>186</v>
      </c>
      <c r="E286" s="229" t="s">
        <v>1</v>
      </c>
      <c r="F286" s="230" t="s">
        <v>132</v>
      </c>
      <c r="G286" s="227"/>
      <c r="H286" s="231">
        <v>4</v>
      </c>
      <c r="I286" s="232"/>
      <c r="J286" s="227"/>
      <c r="K286" s="227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186</v>
      </c>
      <c r="AU286" s="237" t="s">
        <v>125</v>
      </c>
      <c r="AV286" s="13" t="s">
        <v>83</v>
      </c>
      <c r="AW286" s="13" t="s">
        <v>33</v>
      </c>
      <c r="AX286" s="13" t="s">
        <v>81</v>
      </c>
      <c r="AY286" s="237" t="s">
        <v>124</v>
      </c>
    </row>
    <row r="287" s="2" customFormat="1" ht="16.5" customHeight="1">
      <c r="A287" s="38"/>
      <c r="B287" s="39"/>
      <c r="C287" s="248" t="s">
        <v>548</v>
      </c>
      <c r="D287" s="248" t="s">
        <v>246</v>
      </c>
      <c r="E287" s="249" t="s">
        <v>549</v>
      </c>
      <c r="F287" s="250" t="s">
        <v>550</v>
      </c>
      <c r="G287" s="251" t="s">
        <v>353</v>
      </c>
      <c r="H287" s="252">
        <v>8</v>
      </c>
      <c r="I287" s="253"/>
      <c r="J287" s="254">
        <f>ROUND(I287*H287,2)</f>
        <v>0</v>
      </c>
      <c r="K287" s="255"/>
      <c r="L287" s="256"/>
      <c r="M287" s="257" t="s">
        <v>1</v>
      </c>
      <c r="N287" s="258" t="s">
        <v>41</v>
      </c>
      <c r="O287" s="91"/>
      <c r="P287" s="222">
        <f>O287*H287</f>
        <v>0</v>
      </c>
      <c r="Q287" s="222">
        <v>0.00032000000000000003</v>
      </c>
      <c r="R287" s="222">
        <f>Q287*H287</f>
        <v>0.0025600000000000002</v>
      </c>
      <c r="S287" s="222">
        <v>0</v>
      </c>
      <c r="T287" s="223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4" t="s">
        <v>249</v>
      </c>
      <c r="AT287" s="224" t="s">
        <v>246</v>
      </c>
      <c r="AU287" s="224" t="s">
        <v>125</v>
      </c>
      <c r="AY287" s="17" t="s">
        <v>124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7" t="s">
        <v>81</v>
      </c>
      <c r="BK287" s="225">
        <f>ROUND(I287*H287,2)</f>
        <v>0</v>
      </c>
      <c r="BL287" s="17" t="s">
        <v>243</v>
      </c>
      <c r="BM287" s="224" t="s">
        <v>551</v>
      </c>
    </row>
    <row r="288" s="13" customFormat="1">
      <c r="A288" s="13"/>
      <c r="B288" s="226"/>
      <c r="C288" s="227"/>
      <c r="D288" s="228" t="s">
        <v>186</v>
      </c>
      <c r="E288" s="229" t="s">
        <v>1</v>
      </c>
      <c r="F288" s="230" t="s">
        <v>225</v>
      </c>
      <c r="G288" s="227"/>
      <c r="H288" s="231">
        <v>8</v>
      </c>
      <c r="I288" s="232"/>
      <c r="J288" s="227"/>
      <c r="K288" s="227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186</v>
      </c>
      <c r="AU288" s="237" t="s">
        <v>125</v>
      </c>
      <c r="AV288" s="13" t="s">
        <v>83</v>
      </c>
      <c r="AW288" s="13" t="s">
        <v>33</v>
      </c>
      <c r="AX288" s="13" t="s">
        <v>81</v>
      </c>
      <c r="AY288" s="237" t="s">
        <v>124</v>
      </c>
    </row>
    <row r="289" s="2" customFormat="1" ht="21.75" customHeight="1">
      <c r="A289" s="38"/>
      <c r="B289" s="39"/>
      <c r="C289" s="212" t="s">
        <v>552</v>
      </c>
      <c r="D289" s="212" t="s">
        <v>128</v>
      </c>
      <c r="E289" s="213" t="s">
        <v>553</v>
      </c>
      <c r="F289" s="214" t="s">
        <v>554</v>
      </c>
      <c r="G289" s="215" t="s">
        <v>353</v>
      </c>
      <c r="H289" s="216">
        <v>4</v>
      </c>
      <c r="I289" s="217"/>
      <c r="J289" s="218">
        <f>ROUND(I289*H289,2)</f>
        <v>0</v>
      </c>
      <c r="K289" s="219"/>
      <c r="L289" s="44"/>
      <c r="M289" s="220" t="s">
        <v>1</v>
      </c>
      <c r="N289" s="221" t="s">
        <v>41</v>
      </c>
      <c r="O289" s="91"/>
      <c r="P289" s="222">
        <f>O289*H289</f>
        <v>0</v>
      </c>
      <c r="Q289" s="222">
        <v>0</v>
      </c>
      <c r="R289" s="222">
        <f>Q289*H289</f>
        <v>0</v>
      </c>
      <c r="S289" s="222">
        <v>0</v>
      </c>
      <c r="T289" s="223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4" t="s">
        <v>243</v>
      </c>
      <c r="AT289" s="224" t="s">
        <v>128</v>
      </c>
      <c r="AU289" s="224" t="s">
        <v>125</v>
      </c>
      <c r="AY289" s="17" t="s">
        <v>124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7" t="s">
        <v>81</v>
      </c>
      <c r="BK289" s="225">
        <f>ROUND(I289*H289,2)</f>
        <v>0</v>
      </c>
      <c r="BL289" s="17" t="s">
        <v>243</v>
      </c>
      <c r="BM289" s="224" t="s">
        <v>555</v>
      </c>
    </row>
    <row r="290" s="13" customFormat="1">
      <c r="A290" s="13"/>
      <c r="B290" s="226"/>
      <c r="C290" s="227"/>
      <c r="D290" s="228" t="s">
        <v>186</v>
      </c>
      <c r="E290" s="229" t="s">
        <v>1</v>
      </c>
      <c r="F290" s="230" t="s">
        <v>132</v>
      </c>
      <c r="G290" s="227"/>
      <c r="H290" s="231">
        <v>4</v>
      </c>
      <c r="I290" s="232"/>
      <c r="J290" s="227"/>
      <c r="K290" s="227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186</v>
      </c>
      <c r="AU290" s="237" t="s">
        <v>125</v>
      </c>
      <c r="AV290" s="13" t="s">
        <v>83</v>
      </c>
      <c r="AW290" s="13" t="s">
        <v>33</v>
      </c>
      <c r="AX290" s="13" t="s">
        <v>81</v>
      </c>
      <c r="AY290" s="237" t="s">
        <v>124</v>
      </c>
    </row>
    <row r="291" s="2" customFormat="1" ht="16.5" customHeight="1">
      <c r="A291" s="38"/>
      <c r="B291" s="39"/>
      <c r="C291" s="248" t="s">
        <v>556</v>
      </c>
      <c r="D291" s="248" t="s">
        <v>246</v>
      </c>
      <c r="E291" s="249" t="s">
        <v>557</v>
      </c>
      <c r="F291" s="250" t="s">
        <v>558</v>
      </c>
      <c r="G291" s="251" t="s">
        <v>353</v>
      </c>
      <c r="H291" s="252">
        <v>4</v>
      </c>
      <c r="I291" s="253"/>
      <c r="J291" s="254">
        <f>ROUND(I291*H291,2)</f>
        <v>0</v>
      </c>
      <c r="K291" s="255"/>
      <c r="L291" s="256"/>
      <c r="M291" s="257" t="s">
        <v>1</v>
      </c>
      <c r="N291" s="258" t="s">
        <v>41</v>
      </c>
      <c r="O291" s="91"/>
      <c r="P291" s="222">
        <f>O291*H291</f>
        <v>0</v>
      </c>
      <c r="Q291" s="222">
        <v>0</v>
      </c>
      <c r="R291" s="222">
        <f>Q291*H291</f>
        <v>0</v>
      </c>
      <c r="S291" s="222">
        <v>0</v>
      </c>
      <c r="T291" s="22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4" t="s">
        <v>249</v>
      </c>
      <c r="AT291" s="224" t="s">
        <v>246</v>
      </c>
      <c r="AU291" s="224" t="s">
        <v>125</v>
      </c>
      <c r="AY291" s="17" t="s">
        <v>124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7" t="s">
        <v>81</v>
      </c>
      <c r="BK291" s="225">
        <f>ROUND(I291*H291,2)</f>
        <v>0</v>
      </c>
      <c r="BL291" s="17" t="s">
        <v>243</v>
      </c>
      <c r="BM291" s="224" t="s">
        <v>559</v>
      </c>
    </row>
    <row r="292" s="13" customFormat="1">
      <c r="A292" s="13"/>
      <c r="B292" s="226"/>
      <c r="C292" s="227"/>
      <c r="D292" s="228" t="s">
        <v>186</v>
      </c>
      <c r="E292" s="229" t="s">
        <v>1</v>
      </c>
      <c r="F292" s="230" t="s">
        <v>132</v>
      </c>
      <c r="G292" s="227"/>
      <c r="H292" s="231">
        <v>4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186</v>
      </c>
      <c r="AU292" s="237" t="s">
        <v>125</v>
      </c>
      <c r="AV292" s="13" t="s">
        <v>83</v>
      </c>
      <c r="AW292" s="13" t="s">
        <v>33</v>
      </c>
      <c r="AX292" s="13" t="s">
        <v>81</v>
      </c>
      <c r="AY292" s="237" t="s">
        <v>124</v>
      </c>
    </row>
    <row r="293" s="2" customFormat="1" ht="16.5" customHeight="1">
      <c r="A293" s="38"/>
      <c r="B293" s="39"/>
      <c r="C293" s="212" t="s">
        <v>560</v>
      </c>
      <c r="D293" s="212" t="s">
        <v>128</v>
      </c>
      <c r="E293" s="213" t="s">
        <v>561</v>
      </c>
      <c r="F293" s="214" t="s">
        <v>562</v>
      </c>
      <c r="G293" s="215" t="s">
        <v>353</v>
      </c>
      <c r="H293" s="216">
        <v>2</v>
      </c>
      <c r="I293" s="217"/>
      <c r="J293" s="218">
        <f>ROUND(I293*H293,2)</f>
        <v>0</v>
      </c>
      <c r="K293" s="219"/>
      <c r="L293" s="44"/>
      <c r="M293" s="220" t="s">
        <v>1</v>
      </c>
      <c r="N293" s="221" t="s">
        <v>41</v>
      </c>
      <c r="O293" s="91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3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4" t="s">
        <v>243</v>
      </c>
      <c r="AT293" s="224" t="s">
        <v>128</v>
      </c>
      <c r="AU293" s="224" t="s">
        <v>125</v>
      </c>
      <c r="AY293" s="17" t="s">
        <v>124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7" t="s">
        <v>81</v>
      </c>
      <c r="BK293" s="225">
        <f>ROUND(I293*H293,2)</f>
        <v>0</v>
      </c>
      <c r="BL293" s="17" t="s">
        <v>243</v>
      </c>
      <c r="BM293" s="224" t="s">
        <v>563</v>
      </c>
    </row>
    <row r="294" s="13" customFormat="1">
      <c r="A294" s="13"/>
      <c r="B294" s="226"/>
      <c r="C294" s="227"/>
      <c r="D294" s="228" t="s">
        <v>186</v>
      </c>
      <c r="E294" s="229" t="s">
        <v>1</v>
      </c>
      <c r="F294" s="230" t="s">
        <v>83</v>
      </c>
      <c r="G294" s="227"/>
      <c r="H294" s="231">
        <v>2</v>
      </c>
      <c r="I294" s="232"/>
      <c r="J294" s="227"/>
      <c r="K294" s="227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186</v>
      </c>
      <c r="AU294" s="237" t="s">
        <v>125</v>
      </c>
      <c r="AV294" s="13" t="s">
        <v>83</v>
      </c>
      <c r="AW294" s="13" t="s">
        <v>33</v>
      </c>
      <c r="AX294" s="13" t="s">
        <v>81</v>
      </c>
      <c r="AY294" s="237" t="s">
        <v>124</v>
      </c>
    </row>
    <row r="295" s="2" customFormat="1" ht="24.15" customHeight="1">
      <c r="A295" s="38"/>
      <c r="B295" s="39"/>
      <c r="C295" s="248" t="s">
        <v>564</v>
      </c>
      <c r="D295" s="248" t="s">
        <v>246</v>
      </c>
      <c r="E295" s="249" t="s">
        <v>565</v>
      </c>
      <c r="F295" s="250" t="s">
        <v>566</v>
      </c>
      <c r="G295" s="251" t="s">
        <v>353</v>
      </c>
      <c r="H295" s="252">
        <v>2</v>
      </c>
      <c r="I295" s="253"/>
      <c r="J295" s="254">
        <f>ROUND(I295*H295,2)</f>
        <v>0</v>
      </c>
      <c r="K295" s="255"/>
      <c r="L295" s="256"/>
      <c r="M295" s="257" t="s">
        <v>1</v>
      </c>
      <c r="N295" s="258" t="s">
        <v>41</v>
      </c>
      <c r="O295" s="91"/>
      <c r="P295" s="222">
        <f>O295*H295</f>
        <v>0</v>
      </c>
      <c r="Q295" s="222">
        <v>0.00029999999999999997</v>
      </c>
      <c r="R295" s="222">
        <f>Q295*H295</f>
        <v>0.00059999999999999995</v>
      </c>
      <c r="S295" s="222">
        <v>0</v>
      </c>
      <c r="T295" s="223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4" t="s">
        <v>249</v>
      </c>
      <c r="AT295" s="224" t="s">
        <v>246</v>
      </c>
      <c r="AU295" s="224" t="s">
        <v>125</v>
      </c>
      <c r="AY295" s="17" t="s">
        <v>124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7" t="s">
        <v>81</v>
      </c>
      <c r="BK295" s="225">
        <f>ROUND(I295*H295,2)</f>
        <v>0</v>
      </c>
      <c r="BL295" s="17" t="s">
        <v>243</v>
      </c>
      <c r="BM295" s="224" t="s">
        <v>567</v>
      </c>
    </row>
    <row r="296" s="13" customFormat="1">
      <c r="A296" s="13"/>
      <c r="B296" s="226"/>
      <c r="C296" s="227"/>
      <c r="D296" s="228" t="s">
        <v>186</v>
      </c>
      <c r="E296" s="229" t="s">
        <v>1</v>
      </c>
      <c r="F296" s="230" t="s">
        <v>83</v>
      </c>
      <c r="G296" s="227"/>
      <c r="H296" s="231">
        <v>2</v>
      </c>
      <c r="I296" s="232"/>
      <c r="J296" s="227"/>
      <c r="K296" s="227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186</v>
      </c>
      <c r="AU296" s="237" t="s">
        <v>125</v>
      </c>
      <c r="AV296" s="13" t="s">
        <v>83</v>
      </c>
      <c r="AW296" s="13" t="s">
        <v>33</v>
      </c>
      <c r="AX296" s="13" t="s">
        <v>81</v>
      </c>
      <c r="AY296" s="237" t="s">
        <v>124</v>
      </c>
    </row>
    <row r="297" s="2" customFormat="1" ht="16.5" customHeight="1">
      <c r="A297" s="38"/>
      <c r="B297" s="39"/>
      <c r="C297" s="212" t="s">
        <v>568</v>
      </c>
      <c r="D297" s="212" t="s">
        <v>128</v>
      </c>
      <c r="E297" s="213" t="s">
        <v>569</v>
      </c>
      <c r="F297" s="214" t="s">
        <v>570</v>
      </c>
      <c r="G297" s="215" t="s">
        <v>353</v>
      </c>
      <c r="H297" s="216">
        <v>2</v>
      </c>
      <c r="I297" s="217"/>
      <c r="J297" s="218">
        <f>ROUND(I297*H297,2)</f>
        <v>0</v>
      </c>
      <c r="K297" s="219"/>
      <c r="L297" s="44"/>
      <c r="M297" s="220" t="s">
        <v>1</v>
      </c>
      <c r="N297" s="221" t="s">
        <v>41</v>
      </c>
      <c r="O297" s="91"/>
      <c r="P297" s="222">
        <f>O297*H297</f>
        <v>0</v>
      </c>
      <c r="Q297" s="222">
        <v>0</v>
      </c>
      <c r="R297" s="222">
        <f>Q297*H297</f>
        <v>0</v>
      </c>
      <c r="S297" s="222">
        <v>0</v>
      </c>
      <c r="T297" s="223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4" t="s">
        <v>243</v>
      </c>
      <c r="AT297" s="224" t="s">
        <v>128</v>
      </c>
      <c r="AU297" s="224" t="s">
        <v>125</v>
      </c>
      <c r="AY297" s="17" t="s">
        <v>124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7" t="s">
        <v>81</v>
      </c>
      <c r="BK297" s="225">
        <f>ROUND(I297*H297,2)</f>
        <v>0</v>
      </c>
      <c r="BL297" s="17" t="s">
        <v>243</v>
      </c>
      <c r="BM297" s="224" t="s">
        <v>571</v>
      </c>
    </row>
    <row r="298" s="13" customFormat="1">
      <c r="A298" s="13"/>
      <c r="B298" s="226"/>
      <c r="C298" s="227"/>
      <c r="D298" s="228" t="s">
        <v>186</v>
      </c>
      <c r="E298" s="229" t="s">
        <v>1</v>
      </c>
      <c r="F298" s="230" t="s">
        <v>83</v>
      </c>
      <c r="G298" s="227"/>
      <c r="H298" s="231">
        <v>2</v>
      </c>
      <c r="I298" s="232"/>
      <c r="J298" s="227"/>
      <c r="K298" s="227"/>
      <c r="L298" s="233"/>
      <c r="M298" s="234"/>
      <c r="N298" s="235"/>
      <c r="O298" s="235"/>
      <c r="P298" s="235"/>
      <c r="Q298" s="235"/>
      <c r="R298" s="235"/>
      <c r="S298" s="235"/>
      <c r="T298" s="23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7" t="s">
        <v>186</v>
      </c>
      <c r="AU298" s="237" t="s">
        <v>125</v>
      </c>
      <c r="AV298" s="13" t="s">
        <v>83</v>
      </c>
      <c r="AW298" s="13" t="s">
        <v>33</v>
      </c>
      <c r="AX298" s="13" t="s">
        <v>81</v>
      </c>
      <c r="AY298" s="237" t="s">
        <v>124</v>
      </c>
    </row>
    <row r="299" s="2" customFormat="1" ht="24.15" customHeight="1">
      <c r="A299" s="38"/>
      <c r="B299" s="39"/>
      <c r="C299" s="248" t="s">
        <v>572</v>
      </c>
      <c r="D299" s="248" t="s">
        <v>246</v>
      </c>
      <c r="E299" s="249" t="s">
        <v>573</v>
      </c>
      <c r="F299" s="250" t="s">
        <v>574</v>
      </c>
      <c r="G299" s="251" t="s">
        <v>353</v>
      </c>
      <c r="H299" s="252">
        <v>2</v>
      </c>
      <c r="I299" s="253"/>
      <c r="J299" s="254">
        <f>ROUND(I299*H299,2)</f>
        <v>0</v>
      </c>
      <c r="K299" s="255"/>
      <c r="L299" s="256"/>
      <c r="M299" s="257" t="s">
        <v>1</v>
      </c>
      <c r="N299" s="258" t="s">
        <v>41</v>
      </c>
      <c r="O299" s="91"/>
      <c r="P299" s="222">
        <f>O299*H299</f>
        <v>0</v>
      </c>
      <c r="Q299" s="222">
        <v>0.001</v>
      </c>
      <c r="R299" s="222">
        <f>Q299*H299</f>
        <v>0.002</v>
      </c>
      <c r="S299" s="222">
        <v>0</v>
      </c>
      <c r="T299" s="223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4" t="s">
        <v>249</v>
      </c>
      <c r="AT299" s="224" t="s">
        <v>246</v>
      </c>
      <c r="AU299" s="224" t="s">
        <v>125</v>
      </c>
      <c r="AY299" s="17" t="s">
        <v>124</v>
      </c>
      <c r="BE299" s="225">
        <f>IF(N299="základní",J299,0)</f>
        <v>0</v>
      </c>
      <c r="BF299" s="225">
        <f>IF(N299="snížená",J299,0)</f>
        <v>0</v>
      </c>
      <c r="BG299" s="225">
        <f>IF(N299="zákl. přenesená",J299,0)</f>
        <v>0</v>
      </c>
      <c r="BH299" s="225">
        <f>IF(N299="sníž. přenesená",J299,0)</f>
        <v>0</v>
      </c>
      <c r="BI299" s="225">
        <f>IF(N299="nulová",J299,0)</f>
        <v>0</v>
      </c>
      <c r="BJ299" s="17" t="s">
        <v>81</v>
      </c>
      <c r="BK299" s="225">
        <f>ROUND(I299*H299,2)</f>
        <v>0</v>
      </c>
      <c r="BL299" s="17" t="s">
        <v>243</v>
      </c>
      <c r="BM299" s="224" t="s">
        <v>575</v>
      </c>
    </row>
    <row r="300" s="13" customFormat="1">
      <c r="A300" s="13"/>
      <c r="B300" s="226"/>
      <c r="C300" s="227"/>
      <c r="D300" s="228" t="s">
        <v>186</v>
      </c>
      <c r="E300" s="229" t="s">
        <v>1</v>
      </c>
      <c r="F300" s="230" t="s">
        <v>83</v>
      </c>
      <c r="G300" s="227"/>
      <c r="H300" s="231">
        <v>2</v>
      </c>
      <c r="I300" s="232"/>
      <c r="J300" s="227"/>
      <c r="K300" s="227"/>
      <c r="L300" s="233"/>
      <c r="M300" s="234"/>
      <c r="N300" s="235"/>
      <c r="O300" s="235"/>
      <c r="P300" s="235"/>
      <c r="Q300" s="235"/>
      <c r="R300" s="235"/>
      <c r="S300" s="235"/>
      <c r="T300" s="23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7" t="s">
        <v>186</v>
      </c>
      <c r="AU300" s="237" t="s">
        <v>125</v>
      </c>
      <c r="AV300" s="13" t="s">
        <v>83</v>
      </c>
      <c r="AW300" s="13" t="s">
        <v>33</v>
      </c>
      <c r="AX300" s="13" t="s">
        <v>81</v>
      </c>
      <c r="AY300" s="237" t="s">
        <v>124</v>
      </c>
    </row>
    <row r="301" s="2" customFormat="1" ht="21.75" customHeight="1">
      <c r="A301" s="38"/>
      <c r="B301" s="39"/>
      <c r="C301" s="212" t="s">
        <v>576</v>
      </c>
      <c r="D301" s="212" t="s">
        <v>128</v>
      </c>
      <c r="E301" s="213" t="s">
        <v>577</v>
      </c>
      <c r="F301" s="214" t="s">
        <v>578</v>
      </c>
      <c r="G301" s="215" t="s">
        <v>353</v>
      </c>
      <c r="H301" s="216">
        <v>1</v>
      </c>
      <c r="I301" s="217"/>
      <c r="J301" s="218">
        <f>ROUND(I301*H301,2)</f>
        <v>0</v>
      </c>
      <c r="K301" s="219"/>
      <c r="L301" s="44"/>
      <c r="M301" s="220" t="s">
        <v>1</v>
      </c>
      <c r="N301" s="221" t="s">
        <v>41</v>
      </c>
      <c r="O301" s="91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4" t="s">
        <v>243</v>
      </c>
      <c r="AT301" s="224" t="s">
        <v>128</v>
      </c>
      <c r="AU301" s="224" t="s">
        <v>125</v>
      </c>
      <c r="AY301" s="17" t="s">
        <v>124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7" t="s">
        <v>81</v>
      </c>
      <c r="BK301" s="225">
        <f>ROUND(I301*H301,2)</f>
        <v>0</v>
      </c>
      <c r="BL301" s="17" t="s">
        <v>243</v>
      </c>
      <c r="BM301" s="224" t="s">
        <v>579</v>
      </c>
    </row>
    <row r="302" s="13" customFormat="1">
      <c r="A302" s="13"/>
      <c r="B302" s="226"/>
      <c r="C302" s="227"/>
      <c r="D302" s="228" t="s">
        <v>186</v>
      </c>
      <c r="E302" s="229" t="s">
        <v>1</v>
      </c>
      <c r="F302" s="230" t="s">
        <v>81</v>
      </c>
      <c r="G302" s="227"/>
      <c r="H302" s="231">
        <v>1</v>
      </c>
      <c r="I302" s="232"/>
      <c r="J302" s="227"/>
      <c r="K302" s="227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186</v>
      </c>
      <c r="AU302" s="237" t="s">
        <v>125</v>
      </c>
      <c r="AV302" s="13" t="s">
        <v>83</v>
      </c>
      <c r="AW302" s="13" t="s">
        <v>33</v>
      </c>
      <c r="AX302" s="13" t="s">
        <v>81</v>
      </c>
      <c r="AY302" s="237" t="s">
        <v>124</v>
      </c>
    </row>
    <row r="303" s="2" customFormat="1" ht="24.15" customHeight="1">
      <c r="A303" s="38"/>
      <c r="B303" s="39"/>
      <c r="C303" s="248" t="s">
        <v>580</v>
      </c>
      <c r="D303" s="248" t="s">
        <v>246</v>
      </c>
      <c r="E303" s="249" t="s">
        <v>581</v>
      </c>
      <c r="F303" s="250" t="s">
        <v>582</v>
      </c>
      <c r="G303" s="251" t="s">
        <v>353</v>
      </c>
      <c r="H303" s="252">
        <v>1</v>
      </c>
      <c r="I303" s="253"/>
      <c r="J303" s="254">
        <f>ROUND(I303*H303,2)</f>
        <v>0</v>
      </c>
      <c r="K303" s="255"/>
      <c r="L303" s="256"/>
      <c r="M303" s="257" t="s">
        <v>1</v>
      </c>
      <c r="N303" s="258" t="s">
        <v>41</v>
      </c>
      <c r="O303" s="91"/>
      <c r="P303" s="222">
        <f>O303*H303</f>
        <v>0</v>
      </c>
      <c r="Q303" s="222">
        <v>0.00050000000000000001</v>
      </c>
      <c r="R303" s="222">
        <f>Q303*H303</f>
        <v>0.00050000000000000001</v>
      </c>
      <c r="S303" s="222">
        <v>0</v>
      </c>
      <c r="T303" s="223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4" t="s">
        <v>249</v>
      </c>
      <c r="AT303" s="224" t="s">
        <v>246</v>
      </c>
      <c r="AU303" s="224" t="s">
        <v>125</v>
      </c>
      <c r="AY303" s="17" t="s">
        <v>124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7" t="s">
        <v>81</v>
      </c>
      <c r="BK303" s="225">
        <f>ROUND(I303*H303,2)</f>
        <v>0</v>
      </c>
      <c r="BL303" s="17" t="s">
        <v>243</v>
      </c>
      <c r="BM303" s="224" t="s">
        <v>583</v>
      </c>
    </row>
    <row r="304" s="13" customFormat="1">
      <c r="A304" s="13"/>
      <c r="B304" s="226"/>
      <c r="C304" s="227"/>
      <c r="D304" s="228" t="s">
        <v>186</v>
      </c>
      <c r="E304" s="229" t="s">
        <v>1</v>
      </c>
      <c r="F304" s="230" t="s">
        <v>81</v>
      </c>
      <c r="G304" s="227"/>
      <c r="H304" s="231">
        <v>1</v>
      </c>
      <c r="I304" s="232"/>
      <c r="J304" s="227"/>
      <c r="K304" s="227"/>
      <c r="L304" s="233"/>
      <c r="M304" s="234"/>
      <c r="N304" s="235"/>
      <c r="O304" s="235"/>
      <c r="P304" s="235"/>
      <c r="Q304" s="235"/>
      <c r="R304" s="235"/>
      <c r="S304" s="235"/>
      <c r="T304" s="23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7" t="s">
        <v>186</v>
      </c>
      <c r="AU304" s="237" t="s">
        <v>125</v>
      </c>
      <c r="AV304" s="13" t="s">
        <v>83</v>
      </c>
      <c r="AW304" s="13" t="s">
        <v>33</v>
      </c>
      <c r="AX304" s="13" t="s">
        <v>81</v>
      </c>
      <c r="AY304" s="237" t="s">
        <v>124</v>
      </c>
    </row>
    <row r="305" s="2" customFormat="1" ht="24.15" customHeight="1">
      <c r="A305" s="38"/>
      <c r="B305" s="39"/>
      <c r="C305" s="212" t="s">
        <v>260</v>
      </c>
      <c r="D305" s="212" t="s">
        <v>128</v>
      </c>
      <c r="E305" s="213" t="s">
        <v>584</v>
      </c>
      <c r="F305" s="214" t="s">
        <v>585</v>
      </c>
      <c r="G305" s="215" t="s">
        <v>353</v>
      </c>
      <c r="H305" s="216">
        <v>1</v>
      </c>
      <c r="I305" s="217"/>
      <c r="J305" s="218">
        <f>ROUND(I305*H305,2)</f>
        <v>0</v>
      </c>
      <c r="K305" s="219"/>
      <c r="L305" s="44"/>
      <c r="M305" s="220" t="s">
        <v>1</v>
      </c>
      <c r="N305" s="221" t="s">
        <v>41</v>
      </c>
      <c r="O305" s="91"/>
      <c r="P305" s="222">
        <f>O305*H305</f>
        <v>0</v>
      </c>
      <c r="Q305" s="222">
        <v>0</v>
      </c>
      <c r="R305" s="222">
        <f>Q305*H305</f>
        <v>0</v>
      </c>
      <c r="S305" s="222">
        <v>0</v>
      </c>
      <c r="T305" s="223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4" t="s">
        <v>243</v>
      </c>
      <c r="AT305" s="224" t="s">
        <v>128</v>
      </c>
      <c r="AU305" s="224" t="s">
        <v>125</v>
      </c>
      <c r="AY305" s="17" t="s">
        <v>124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7" t="s">
        <v>81</v>
      </c>
      <c r="BK305" s="225">
        <f>ROUND(I305*H305,2)</f>
        <v>0</v>
      </c>
      <c r="BL305" s="17" t="s">
        <v>243</v>
      </c>
      <c r="BM305" s="224" t="s">
        <v>586</v>
      </c>
    </row>
    <row r="306" s="13" customFormat="1">
      <c r="A306" s="13"/>
      <c r="B306" s="226"/>
      <c r="C306" s="227"/>
      <c r="D306" s="228" t="s">
        <v>186</v>
      </c>
      <c r="E306" s="229" t="s">
        <v>1</v>
      </c>
      <c r="F306" s="230" t="s">
        <v>81</v>
      </c>
      <c r="G306" s="227"/>
      <c r="H306" s="231">
        <v>1</v>
      </c>
      <c r="I306" s="232"/>
      <c r="J306" s="227"/>
      <c r="K306" s="227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186</v>
      </c>
      <c r="AU306" s="237" t="s">
        <v>125</v>
      </c>
      <c r="AV306" s="13" t="s">
        <v>83</v>
      </c>
      <c r="AW306" s="13" t="s">
        <v>33</v>
      </c>
      <c r="AX306" s="13" t="s">
        <v>81</v>
      </c>
      <c r="AY306" s="237" t="s">
        <v>124</v>
      </c>
    </row>
    <row r="307" s="2" customFormat="1" ht="16.5" customHeight="1">
      <c r="A307" s="38"/>
      <c r="B307" s="39"/>
      <c r="C307" s="212" t="s">
        <v>587</v>
      </c>
      <c r="D307" s="212" t="s">
        <v>128</v>
      </c>
      <c r="E307" s="213" t="s">
        <v>588</v>
      </c>
      <c r="F307" s="214" t="s">
        <v>589</v>
      </c>
      <c r="G307" s="215" t="s">
        <v>353</v>
      </c>
      <c r="H307" s="216">
        <v>1</v>
      </c>
      <c r="I307" s="217"/>
      <c r="J307" s="218">
        <f>ROUND(I307*H307,2)</f>
        <v>0</v>
      </c>
      <c r="K307" s="219"/>
      <c r="L307" s="44"/>
      <c r="M307" s="220" t="s">
        <v>1</v>
      </c>
      <c r="N307" s="221" t="s">
        <v>41</v>
      </c>
      <c r="O307" s="91"/>
      <c r="P307" s="222">
        <f>O307*H307</f>
        <v>0</v>
      </c>
      <c r="Q307" s="222">
        <v>0</v>
      </c>
      <c r="R307" s="222">
        <f>Q307*H307</f>
        <v>0</v>
      </c>
      <c r="S307" s="222">
        <v>0</v>
      </c>
      <c r="T307" s="223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4" t="s">
        <v>243</v>
      </c>
      <c r="AT307" s="224" t="s">
        <v>128</v>
      </c>
      <c r="AU307" s="224" t="s">
        <v>125</v>
      </c>
      <c r="AY307" s="17" t="s">
        <v>124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7" t="s">
        <v>81</v>
      </c>
      <c r="BK307" s="225">
        <f>ROUND(I307*H307,2)</f>
        <v>0</v>
      </c>
      <c r="BL307" s="17" t="s">
        <v>243</v>
      </c>
      <c r="BM307" s="224" t="s">
        <v>590</v>
      </c>
    </row>
    <row r="308" s="13" customFormat="1">
      <c r="A308" s="13"/>
      <c r="B308" s="226"/>
      <c r="C308" s="227"/>
      <c r="D308" s="228" t="s">
        <v>186</v>
      </c>
      <c r="E308" s="229" t="s">
        <v>1</v>
      </c>
      <c r="F308" s="230" t="s">
        <v>81</v>
      </c>
      <c r="G308" s="227"/>
      <c r="H308" s="231">
        <v>1</v>
      </c>
      <c r="I308" s="232"/>
      <c r="J308" s="227"/>
      <c r="K308" s="227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186</v>
      </c>
      <c r="AU308" s="237" t="s">
        <v>125</v>
      </c>
      <c r="AV308" s="13" t="s">
        <v>83</v>
      </c>
      <c r="AW308" s="13" t="s">
        <v>33</v>
      </c>
      <c r="AX308" s="13" t="s">
        <v>81</v>
      </c>
      <c r="AY308" s="237" t="s">
        <v>124</v>
      </c>
    </row>
    <row r="309" s="2" customFormat="1" ht="16.5" customHeight="1">
      <c r="A309" s="38"/>
      <c r="B309" s="39"/>
      <c r="C309" s="212" t="s">
        <v>591</v>
      </c>
      <c r="D309" s="212" t="s">
        <v>128</v>
      </c>
      <c r="E309" s="213" t="s">
        <v>592</v>
      </c>
      <c r="F309" s="214" t="s">
        <v>593</v>
      </c>
      <c r="G309" s="215" t="s">
        <v>203</v>
      </c>
      <c r="H309" s="216">
        <v>1</v>
      </c>
      <c r="I309" s="217"/>
      <c r="J309" s="218">
        <f>ROUND(I309*H309,2)</f>
        <v>0</v>
      </c>
      <c r="K309" s="219"/>
      <c r="L309" s="44"/>
      <c r="M309" s="220" t="s">
        <v>1</v>
      </c>
      <c r="N309" s="221" t="s">
        <v>41</v>
      </c>
      <c r="O309" s="91"/>
      <c r="P309" s="222">
        <f>O309*H309</f>
        <v>0</v>
      </c>
      <c r="Q309" s="222">
        <v>0</v>
      </c>
      <c r="R309" s="222">
        <f>Q309*H309</f>
        <v>0</v>
      </c>
      <c r="S309" s="222">
        <v>0</v>
      </c>
      <c r="T309" s="223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4" t="s">
        <v>243</v>
      </c>
      <c r="AT309" s="224" t="s">
        <v>128</v>
      </c>
      <c r="AU309" s="224" t="s">
        <v>125</v>
      </c>
      <c r="AY309" s="17" t="s">
        <v>124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7" t="s">
        <v>81</v>
      </c>
      <c r="BK309" s="225">
        <f>ROUND(I309*H309,2)</f>
        <v>0</v>
      </c>
      <c r="BL309" s="17" t="s">
        <v>243</v>
      </c>
      <c r="BM309" s="224" t="s">
        <v>594</v>
      </c>
    </row>
    <row r="310" s="12" customFormat="1" ht="25.92" customHeight="1">
      <c r="A310" s="12"/>
      <c r="B310" s="196"/>
      <c r="C310" s="197"/>
      <c r="D310" s="198" t="s">
        <v>75</v>
      </c>
      <c r="E310" s="199" t="s">
        <v>595</v>
      </c>
      <c r="F310" s="199" t="s">
        <v>596</v>
      </c>
      <c r="G310" s="197"/>
      <c r="H310" s="197"/>
      <c r="I310" s="200"/>
      <c r="J310" s="201">
        <f>BK310</f>
        <v>0</v>
      </c>
      <c r="K310" s="197"/>
      <c r="L310" s="202"/>
      <c r="M310" s="203"/>
      <c r="N310" s="204"/>
      <c r="O310" s="204"/>
      <c r="P310" s="205">
        <f>P311+P313+P325+P327</f>
        <v>0</v>
      </c>
      <c r="Q310" s="204"/>
      <c r="R310" s="205">
        <f>R311+R313+R325+R327</f>
        <v>0</v>
      </c>
      <c r="S310" s="204"/>
      <c r="T310" s="206">
        <f>T311+T313+T325+T327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7" t="s">
        <v>532</v>
      </c>
      <c r="AT310" s="208" t="s">
        <v>75</v>
      </c>
      <c r="AU310" s="208" t="s">
        <v>76</v>
      </c>
      <c r="AY310" s="207" t="s">
        <v>124</v>
      </c>
      <c r="BK310" s="209">
        <f>BK311+BK313+BK325+BK327</f>
        <v>0</v>
      </c>
    </row>
    <row r="311" s="12" customFormat="1" ht="22.8" customHeight="1">
      <c r="A311" s="12"/>
      <c r="B311" s="196"/>
      <c r="C311" s="197"/>
      <c r="D311" s="198" t="s">
        <v>75</v>
      </c>
      <c r="E311" s="210" t="s">
        <v>597</v>
      </c>
      <c r="F311" s="210" t="s">
        <v>598</v>
      </c>
      <c r="G311" s="197"/>
      <c r="H311" s="197"/>
      <c r="I311" s="200"/>
      <c r="J311" s="211">
        <f>BK311</f>
        <v>0</v>
      </c>
      <c r="K311" s="197"/>
      <c r="L311" s="202"/>
      <c r="M311" s="203"/>
      <c r="N311" s="204"/>
      <c r="O311" s="204"/>
      <c r="P311" s="205">
        <f>P312</f>
        <v>0</v>
      </c>
      <c r="Q311" s="204"/>
      <c r="R311" s="205">
        <f>R312</f>
        <v>0</v>
      </c>
      <c r="S311" s="204"/>
      <c r="T311" s="206">
        <f>T312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7" t="s">
        <v>532</v>
      </c>
      <c r="AT311" s="208" t="s">
        <v>75</v>
      </c>
      <c r="AU311" s="208" t="s">
        <v>81</v>
      </c>
      <c r="AY311" s="207" t="s">
        <v>124</v>
      </c>
      <c r="BK311" s="209">
        <f>BK312</f>
        <v>0</v>
      </c>
    </row>
    <row r="312" s="2" customFormat="1" ht="16.5" customHeight="1">
      <c r="A312" s="38"/>
      <c r="B312" s="39"/>
      <c r="C312" s="212" t="s">
        <v>599</v>
      </c>
      <c r="D312" s="212" t="s">
        <v>128</v>
      </c>
      <c r="E312" s="213" t="s">
        <v>600</v>
      </c>
      <c r="F312" s="214" t="s">
        <v>598</v>
      </c>
      <c r="G312" s="215" t="s">
        <v>601</v>
      </c>
      <c r="H312" s="216">
        <v>1</v>
      </c>
      <c r="I312" s="217"/>
      <c r="J312" s="218">
        <f>ROUND(I312*H312,2)</f>
        <v>0</v>
      </c>
      <c r="K312" s="219"/>
      <c r="L312" s="44"/>
      <c r="M312" s="220" t="s">
        <v>1</v>
      </c>
      <c r="N312" s="221" t="s">
        <v>41</v>
      </c>
      <c r="O312" s="91"/>
      <c r="P312" s="222">
        <f>O312*H312</f>
        <v>0</v>
      </c>
      <c r="Q312" s="222">
        <v>0</v>
      </c>
      <c r="R312" s="222">
        <f>Q312*H312</f>
        <v>0</v>
      </c>
      <c r="S312" s="222">
        <v>0</v>
      </c>
      <c r="T312" s="223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4" t="s">
        <v>602</v>
      </c>
      <c r="AT312" s="224" t="s">
        <v>128</v>
      </c>
      <c r="AU312" s="224" t="s">
        <v>83</v>
      </c>
      <c r="AY312" s="17" t="s">
        <v>124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7" t="s">
        <v>81</v>
      </c>
      <c r="BK312" s="225">
        <f>ROUND(I312*H312,2)</f>
        <v>0</v>
      </c>
      <c r="BL312" s="17" t="s">
        <v>602</v>
      </c>
      <c r="BM312" s="224" t="s">
        <v>603</v>
      </c>
    </row>
    <row r="313" s="12" customFormat="1" ht="22.8" customHeight="1">
      <c r="A313" s="12"/>
      <c r="B313" s="196"/>
      <c r="C313" s="197"/>
      <c r="D313" s="198" t="s">
        <v>75</v>
      </c>
      <c r="E313" s="210" t="s">
        <v>604</v>
      </c>
      <c r="F313" s="210" t="s">
        <v>605</v>
      </c>
      <c r="G313" s="197"/>
      <c r="H313" s="197"/>
      <c r="I313" s="200"/>
      <c r="J313" s="211">
        <f>BK313</f>
        <v>0</v>
      </c>
      <c r="K313" s="197"/>
      <c r="L313" s="202"/>
      <c r="M313" s="203"/>
      <c r="N313" s="204"/>
      <c r="O313" s="204"/>
      <c r="P313" s="205">
        <f>SUM(P314:P324)</f>
        <v>0</v>
      </c>
      <c r="Q313" s="204"/>
      <c r="R313" s="205">
        <f>SUM(R314:R324)</f>
        <v>0</v>
      </c>
      <c r="S313" s="204"/>
      <c r="T313" s="206">
        <f>SUM(T314:T324)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7" t="s">
        <v>532</v>
      </c>
      <c r="AT313" s="208" t="s">
        <v>75</v>
      </c>
      <c r="AU313" s="208" t="s">
        <v>81</v>
      </c>
      <c r="AY313" s="207" t="s">
        <v>124</v>
      </c>
      <c r="BK313" s="209">
        <f>SUM(BK314:BK324)</f>
        <v>0</v>
      </c>
    </row>
    <row r="314" s="2" customFormat="1" ht="16.5" customHeight="1">
      <c r="A314" s="38"/>
      <c r="B314" s="39"/>
      <c r="C314" s="212" t="s">
        <v>606</v>
      </c>
      <c r="D314" s="212" t="s">
        <v>128</v>
      </c>
      <c r="E314" s="213" t="s">
        <v>607</v>
      </c>
      <c r="F314" s="214" t="s">
        <v>605</v>
      </c>
      <c r="G314" s="215" t="s">
        <v>608</v>
      </c>
      <c r="H314" s="216">
        <v>93540</v>
      </c>
      <c r="I314" s="217"/>
      <c r="J314" s="218">
        <f>ROUND(I314*H314,2)</f>
        <v>0</v>
      </c>
      <c r="K314" s="219"/>
      <c r="L314" s="44"/>
      <c r="M314" s="220" t="s">
        <v>1</v>
      </c>
      <c r="N314" s="221" t="s">
        <v>41</v>
      </c>
      <c r="O314" s="91"/>
      <c r="P314" s="222">
        <f>O314*H314</f>
        <v>0</v>
      </c>
      <c r="Q314" s="222">
        <v>0</v>
      </c>
      <c r="R314" s="222">
        <f>Q314*H314</f>
        <v>0</v>
      </c>
      <c r="S314" s="222">
        <v>0</v>
      </c>
      <c r="T314" s="223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4" t="s">
        <v>602</v>
      </c>
      <c r="AT314" s="224" t="s">
        <v>128</v>
      </c>
      <c r="AU314" s="224" t="s">
        <v>83</v>
      </c>
      <c r="AY314" s="17" t="s">
        <v>124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7" t="s">
        <v>81</v>
      </c>
      <c r="BK314" s="225">
        <f>ROUND(I314*H314,2)</f>
        <v>0</v>
      </c>
      <c r="BL314" s="17" t="s">
        <v>602</v>
      </c>
      <c r="BM314" s="224" t="s">
        <v>609</v>
      </c>
    </row>
    <row r="315" s="14" customFormat="1">
      <c r="A315" s="14"/>
      <c r="B315" s="238"/>
      <c r="C315" s="239"/>
      <c r="D315" s="228" t="s">
        <v>186</v>
      </c>
      <c r="E315" s="240" t="s">
        <v>1</v>
      </c>
      <c r="F315" s="241" t="s">
        <v>610</v>
      </c>
      <c r="G315" s="239"/>
      <c r="H315" s="240" t="s">
        <v>1</v>
      </c>
      <c r="I315" s="242"/>
      <c r="J315" s="239"/>
      <c r="K315" s="239"/>
      <c r="L315" s="243"/>
      <c r="M315" s="244"/>
      <c r="N315" s="245"/>
      <c r="O315" s="245"/>
      <c r="P315" s="245"/>
      <c r="Q315" s="245"/>
      <c r="R315" s="245"/>
      <c r="S315" s="245"/>
      <c r="T315" s="24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7" t="s">
        <v>186</v>
      </c>
      <c r="AU315" s="247" t="s">
        <v>83</v>
      </c>
      <c r="AV315" s="14" t="s">
        <v>81</v>
      </c>
      <c r="AW315" s="14" t="s">
        <v>33</v>
      </c>
      <c r="AX315" s="14" t="s">
        <v>76</v>
      </c>
      <c r="AY315" s="247" t="s">
        <v>124</v>
      </c>
    </row>
    <row r="316" s="14" customFormat="1">
      <c r="A316" s="14"/>
      <c r="B316" s="238"/>
      <c r="C316" s="239"/>
      <c r="D316" s="228" t="s">
        <v>186</v>
      </c>
      <c r="E316" s="240" t="s">
        <v>1</v>
      </c>
      <c r="F316" s="241" t="s">
        <v>611</v>
      </c>
      <c r="G316" s="239"/>
      <c r="H316" s="240" t="s">
        <v>1</v>
      </c>
      <c r="I316" s="242"/>
      <c r="J316" s="239"/>
      <c r="K316" s="239"/>
      <c r="L316" s="243"/>
      <c r="M316" s="244"/>
      <c r="N316" s="245"/>
      <c r="O316" s="245"/>
      <c r="P316" s="245"/>
      <c r="Q316" s="245"/>
      <c r="R316" s="245"/>
      <c r="S316" s="245"/>
      <c r="T316" s="24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7" t="s">
        <v>186</v>
      </c>
      <c r="AU316" s="247" t="s">
        <v>83</v>
      </c>
      <c r="AV316" s="14" t="s">
        <v>81</v>
      </c>
      <c r="AW316" s="14" t="s">
        <v>33</v>
      </c>
      <c r="AX316" s="14" t="s">
        <v>76</v>
      </c>
      <c r="AY316" s="247" t="s">
        <v>124</v>
      </c>
    </row>
    <row r="317" s="13" customFormat="1">
      <c r="A317" s="13"/>
      <c r="B317" s="226"/>
      <c r="C317" s="227"/>
      <c r="D317" s="228" t="s">
        <v>186</v>
      </c>
      <c r="E317" s="229" t="s">
        <v>1</v>
      </c>
      <c r="F317" s="230" t="s">
        <v>612</v>
      </c>
      <c r="G317" s="227"/>
      <c r="H317" s="231">
        <v>26400</v>
      </c>
      <c r="I317" s="232"/>
      <c r="J317" s="227"/>
      <c r="K317" s="227"/>
      <c r="L317" s="233"/>
      <c r="M317" s="234"/>
      <c r="N317" s="235"/>
      <c r="O317" s="235"/>
      <c r="P317" s="235"/>
      <c r="Q317" s="235"/>
      <c r="R317" s="235"/>
      <c r="S317" s="235"/>
      <c r="T317" s="23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7" t="s">
        <v>186</v>
      </c>
      <c r="AU317" s="237" t="s">
        <v>83</v>
      </c>
      <c r="AV317" s="13" t="s">
        <v>83</v>
      </c>
      <c r="AW317" s="13" t="s">
        <v>33</v>
      </c>
      <c r="AX317" s="13" t="s">
        <v>76</v>
      </c>
      <c r="AY317" s="237" t="s">
        <v>124</v>
      </c>
    </row>
    <row r="318" s="14" customFormat="1">
      <c r="A318" s="14"/>
      <c r="B318" s="238"/>
      <c r="C318" s="239"/>
      <c r="D318" s="228" t="s">
        <v>186</v>
      </c>
      <c r="E318" s="240" t="s">
        <v>1</v>
      </c>
      <c r="F318" s="241" t="s">
        <v>613</v>
      </c>
      <c r="G318" s="239"/>
      <c r="H318" s="240" t="s">
        <v>1</v>
      </c>
      <c r="I318" s="242"/>
      <c r="J318" s="239"/>
      <c r="K318" s="239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186</v>
      </c>
      <c r="AU318" s="247" t="s">
        <v>83</v>
      </c>
      <c r="AV318" s="14" t="s">
        <v>81</v>
      </c>
      <c r="AW318" s="14" t="s">
        <v>33</v>
      </c>
      <c r="AX318" s="14" t="s">
        <v>76</v>
      </c>
      <c r="AY318" s="247" t="s">
        <v>124</v>
      </c>
    </row>
    <row r="319" s="13" customFormat="1">
      <c r="A319" s="13"/>
      <c r="B319" s="226"/>
      <c r="C319" s="227"/>
      <c r="D319" s="228" t="s">
        <v>186</v>
      </c>
      <c r="E319" s="229" t="s">
        <v>1</v>
      </c>
      <c r="F319" s="230" t="s">
        <v>614</v>
      </c>
      <c r="G319" s="227"/>
      <c r="H319" s="231">
        <v>37200</v>
      </c>
      <c r="I319" s="232"/>
      <c r="J319" s="227"/>
      <c r="K319" s="227"/>
      <c r="L319" s="233"/>
      <c r="M319" s="234"/>
      <c r="N319" s="235"/>
      <c r="O319" s="235"/>
      <c r="P319" s="235"/>
      <c r="Q319" s="235"/>
      <c r="R319" s="235"/>
      <c r="S319" s="235"/>
      <c r="T319" s="23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7" t="s">
        <v>186</v>
      </c>
      <c r="AU319" s="237" t="s">
        <v>83</v>
      </c>
      <c r="AV319" s="13" t="s">
        <v>83</v>
      </c>
      <c r="AW319" s="13" t="s">
        <v>33</v>
      </c>
      <c r="AX319" s="13" t="s">
        <v>76</v>
      </c>
      <c r="AY319" s="237" t="s">
        <v>124</v>
      </c>
    </row>
    <row r="320" s="14" customFormat="1">
      <c r="A320" s="14"/>
      <c r="B320" s="238"/>
      <c r="C320" s="239"/>
      <c r="D320" s="228" t="s">
        <v>186</v>
      </c>
      <c r="E320" s="240" t="s">
        <v>1</v>
      </c>
      <c r="F320" s="241" t="s">
        <v>615</v>
      </c>
      <c r="G320" s="239"/>
      <c r="H320" s="240" t="s">
        <v>1</v>
      </c>
      <c r="I320" s="242"/>
      <c r="J320" s="239"/>
      <c r="K320" s="239"/>
      <c r="L320" s="243"/>
      <c r="M320" s="244"/>
      <c r="N320" s="245"/>
      <c r="O320" s="245"/>
      <c r="P320" s="245"/>
      <c r="Q320" s="245"/>
      <c r="R320" s="245"/>
      <c r="S320" s="245"/>
      <c r="T320" s="246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7" t="s">
        <v>186</v>
      </c>
      <c r="AU320" s="247" t="s">
        <v>83</v>
      </c>
      <c r="AV320" s="14" t="s">
        <v>81</v>
      </c>
      <c r="AW320" s="14" t="s">
        <v>33</v>
      </c>
      <c r="AX320" s="14" t="s">
        <v>76</v>
      </c>
      <c r="AY320" s="247" t="s">
        <v>124</v>
      </c>
    </row>
    <row r="321" s="13" customFormat="1">
      <c r="A321" s="13"/>
      <c r="B321" s="226"/>
      <c r="C321" s="227"/>
      <c r="D321" s="228" t="s">
        <v>186</v>
      </c>
      <c r="E321" s="229" t="s">
        <v>1</v>
      </c>
      <c r="F321" s="230" t="s">
        <v>616</v>
      </c>
      <c r="G321" s="227"/>
      <c r="H321" s="231">
        <v>17700</v>
      </c>
      <c r="I321" s="232"/>
      <c r="J321" s="227"/>
      <c r="K321" s="227"/>
      <c r="L321" s="233"/>
      <c r="M321" s="234"/>
      <c r="N321" s="235"/>
      <c r="O321" s="235"/>
      <c r="P321" s="235"/>
      <c r="Q321" s="235"/>
      <c r="R321" s="235"/>
      <c r="S321" s="235"/>
      <c r="T321" s="23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7" t="s">
        <v>186</v>
      </c>
      <c r="AU321" s="237" t="s">
        <v>83</v>
      </c>
      <c r="AV321" s="13" t="s">
        <v>83</v>
      </c>
      <c r="AW321" s="13" t="s">
        <v>33</v>
      </c>
      <c r="AX321" s="13" t="s">
        <v>76</v>
      </c>
      <c r="AY321" s="237" t="s">
        <v>124</v>
      </c>
    </row>
    <row r="322" s="14" customFormat="1">
      <c r="A322" s="14"/>
      <c r="B322" s="238"/>
      <c r="C322" s="239"/>
      <c r="D322" s="228" t="s">
        <v>186</v>
      </c>
      <c r="E322" s="240" t="s">
        <v>1</v>
      </c>
      <c r="F322" s="241" t="s">
        <v>617</v>
      </c>
      <c r="G322" s="239"/>
      <c r="H322" s="240" t="s">
        <v>1</v>
      </c>
      <c r="I322" s="242"/>
      <c r="J322" s="239"/>
      <c r="K322" s="239"/>
      <c r="L322" s="243"/>
      <c r="M322" s="244"/>
      <c r="N322" s="245"/>
      <c r="O322" s="245"/>
      <c r="P322" s="245"/>
      <c r="Q322" s="245"/>
      <c r="R322" s="245"/>
      <c r="S322" s="245"/>
      <c r="T322" s="24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7" t="s">
        <v>186</v>
      </c>
      <c r="AU322" s="247" t="s">
        <v>83</v>
      </c>
      <c r="AV322" s="14" t="s">
        <v>81</v>
      </c>
      <c r="AW322" s="14" t="s">
        <v>33</v>
      </c>
      <c r="AX322" s="14" t="s">
        <v>76</v>
      </c>
      <c r="AY322" s="247" t="s">
        <v>124</v>
      </c>
    </row>
    <row r="323" s="13" customFormat="1">
      <c r="A323" s="13"/>
      <c r="B323" s="226"/>
      <c r="C323" s="227"/>
      <c r="D323" s="228" t="s">
        <v>186</v>
      </c>
      <c r="E323" s="229" t="s">
        <v>1</v>
      </c>
      <c r="F323" s="230" t="s">
        <v>618</v>
      </c>
      <c r="G323" s="227"/>
      <c r="H323" s="231">
        <v>12240</v>
      </c>
      <c r="I323" s="232"/>
      <c r="J323" s="227"/>
      <c r="K323" s="227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186</v>
      </c>
      <c r="AU323" s="237" t="s">
        <v>83</v>
      </c>
      <c r="AV323" s="13" t="s">
        <v>83</v>
      </c>
      <c r="AW323" s="13" t="s">
        <v>33</v>
      </c>
      <c r="AX323" s="13" t="s">
        <v>76</v>
      </c>
      <c r="AY323" s="237" t="s">
        <v>124</v>
      </c>
    </row>
    <row r="324" s="15" customFormat="1">
      <c r="A324" s="15"/>
      <c r="B324" s="259"/>
      <c r="C324" s="260"/>
      <c r="D324" s="228" t="s">
        <v>186</v>
      </c>
      <c r="E324" s="261" t="s">
        <v>1</v>
      </c>
      <c r="F324" s="262" t="s">
        <v>619</v>
      </c>
      <c r="G324" s="260"/>
      <c r="H324" s="263">
        <v>93540</v>
      </c>
      <c r="I324" s="264"/>
      <c r="J324" s="260"/>
      <c r="K324" s="260"/>
      <c r="L324" s="265"/>
      <c r="M324" s="266"/>
      <c r="N324" s="267"/>
      <c r="O324" s="267"/>
      <c r="P324" s="267"/>
      <c r="Q324" s="267"/>
      <c r="R324" s="267"/>
      <c r="S324" s="267"/>
      <c r="T324" s="268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9" t="s">
        <v>186</v>
      </c>
      <c r="AU324" s="269" t="s">
        <v>83</v>
      </c>
      <c r="AV324" s="15" t="s">
        <v>132</v>
      </c>
      <c r="AW324" s="15" t="s">
        <v>33</v>
      </c>
      <c r="AX324" s="15" t="s">
        <v>81</v>
      </c>
      <c r="AY324" s="269" t="s">
        <v>124</v>
      </c>
    </row>
    <row r="325" s="12" customFormat="1" ht="22.8" customHeight="1">
      <c r="A325" s="12"/>
      <c r="B325" s="196"/>
      <c r="C325" s="197"/>
      <c r="D325" s="198" t="s">
        <v>75</v>
      </c>
      <c r="E325" s="210" t="s">
        <v>620</v>
      </c>
      <c r="F325" s="210" t="s">
        <v>621</v>
      </c>
      <c r="G325" s="197"/>
      <c r="H325" s="197"/>
      <c r="I325" s="200"/>
      <c r="J325" s="211">
        <f>BK325</f>
        <v>0</v>
      </c>
      <c r="K325" s="197"/>
      <c r="L325" s="202"/>
      <c r="M325" s="203"/>
      <c r="N325" s="204"/>
      <c r="O325" s="204"/>
      <c r="P325" s="205">
        <f>P326</f>
        <v>0</v>
      </c>
      <c r="Q325" s="204"/>
      <c r="R325" s="205">
        <f>R326</f>
        <v>0</v>
      </c>
      <c r="S325" s="204"/>
      <c r="T325" s="206">
        <f>T326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7" t="s">
        <v>532</v>
      </c>
      <c r="AT325" s="208" t="s">
        <v>75</v>
      </c>
      <c r="AU325" s="208" t="s">
        <v>81</v>
      </c>
      <c r="AY325" s="207" t="s">
        <v>124</v>
      </c>
      <c r="BK325" s="209">
        <f>BK326</f>
        <v>0</v>
      </c>
    </row>
    <row r="326" s="2" customFormat="1" ht="16.5" customHeight="1">
      <c r="A326" s="38"/>
      <c r="B326" s="39"/>
      <c r="C326" s="212" t="s">
        <v>622</v>
      </c>
      <c r="D326" s="212" t="s">
        <v>128</v>
      </c>
      <c r="E326" s="213" t="s">
        <v>623</v>
      </c>
      <c r="F326" s="214" t="s">
        <v>624</v>
      </c>
      <c r="G326" s="215" t="s">
        <v>601</v>
      </c>
      <c r="H326" s="216">
        <v>1</v>
      </c>
      <c r="I326" s="217"/>
      <c r="J326" s="218">
        <f>ROUND(I326*H326,2)</f>
        <v>0</v>
      </c>
      <c r="K326" s="219"/>
      <c r="L326" s="44"/>
      <c r="M326" s="220" t="s">
        <v>1</v>
      </c>
      <c r="N326" s="221" t="s">
        <v>41</v>
      </c>
      <c r="O326" s="91"/>
      <c r="P326" s="222">
        <f>O326*H326</f>
        <v>0</v>
      </c>
      <c r="Q326" s="222">
        <v>0</v>
      </c>
      <c r="R326" s="222">
        <f>Q326*H326</f>
        <v>0</v>
      </c>
      <c r="S326" s="222">
        <v>0</v>
      </c>
      <c r="T326" s="223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4" t="s">
        <v>602</v>
      </c>
      <c r="AT326" s="224" t="s">
        <v>128</v>
      </c>
      <c r="AU326" s="224" t="s">
        <v>83</v>
      </c>
      <c r="AY326" s="17" t="s">
        <v>124</v>
      </c>
      <c r="BE326" s="225">
        <f>IF(N326="základní",J326,0)</f>
        <v>0</v>
      </c>
      <c r="BF326" s="225">
        <f>IF(N326="snížená",J326,0)</f>
        <v>0</v>
      </c>
      <c r="BG326" s="225">
        <f>IF(N326="zákl. přenesená",J326,0)</f>
        <v>0</v>
      </c>
      <c r="BH326" s="225">
        <f>IF(N326="sníž. přenesená",J326,0)</f>
        <v>0</v>
      </c>
      <c r="BI326" s="225">
        <f>IF(N326="nulová",J326,0)</f>
        <v>0</v>
      </c>
      <c r="BJ326" s="17" t="s">
        <v>81</v>
      </c>
      <c r="BK326" s="225">
        <f>ROUND(I326*H326,2)</f>
        <v>0</v>
      </c>
      <c r="BL326" s="17" t="s">
        <v>602</v>
      </c>
      <c r="BM326" s="224" t="s">
        <v>625</v>
      </c>
    </row>
    <row r="327" s="12" customFormat="1" ht="22.8" customHeight="1">
      <c r="A327" s="12"/>
      <c r="B327" s="196"/>
      <c r="C327" s="197"/>
      <c r="D327" s="198" t="s">
        <v>75</v>
      </c>
      <c r="E327" s="210" t="s">
        <v>626</v>
      </c>
      <c r="F327" s="210" t="s">
        <v>627</v>
      </c>
      <c r="G327" s="197"/>
      <c r="H327" s="197"/>
      <c r="I327" s="200"/>
      <c r="J327" s="211">
        <f>BK327</f>
        <v>0</v>
      </c>
      <c r="K327" s="197"/>
      <c r="L327" s="202"/>
      <c r="M327" s="203"/>
      <c r="N327" s="204"/>
      <c r="O327" s="204"/>
      <c r="P327" s="205">
        <f>SUM(P328:P330)</f>
        <v>0</v>
      </c>
      <c r="Q327" s="204"/>
      <c r="R327" s="205">
        <f>SUM(R328:R330)</f>
        <v>0</v>
      </c>
      <c r="S327" s="204"/>
      <c r="T327" s="206">
        <f>SUM(T328:T330)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7" t="s">
        <v>532</v>
      </c>
      <c r="AT327" s="208" t="s">
        <v>75</v>
      </c>
      <c r="AU327" s="208" t="s">
        <v>81</v>
      </c>
      <c r="AY327" s="207" t="s">
        <v>124</v>
      </c>
      <c r="BK327" s="209">
        <f>SUM(BK328:BK330)</f>
        <v>0</v>
      </c>
    </row>
    <row r="328" s="2" customFormat="1" ht="16.5" customHeight="1">
      <c r="A328" s="38"/>
      <c r="B328" s="39"/>
      <c r="C328" s="212" t="s">
        <v>628</v>
      </c>
      <c r="D328" s="212" t="s">
        <v>128</v>
      </c>
      <c r="E328" s="213" t="s">
        <v>629</v>
      </c>
      <c r="F328" s="214" t="s">
        <v>627</v>
      </c>
      <c r="G328" s="215" t="s">
        <v>630</v>
      </c>
      <c r="H328" s="216">
        <v>1</v>
      </c>
      <c r="I328" s="217"/>
      <c r="J328" s="218">
        <f>ROUND(I328*H328,2)</f>
        <v>0</v>
      </c>
      <c r="K328" s="219"/>
      <c r="L328" s="44"/>
      <c r="M328" s="220" t="s">
        <v>1</v>
      </c>
      <c r="N328" s="221" t="s">
        <v>41</v>
      </c>
      <c r="O328" s="91"/>
      <c r="P328" s="222">
        <f>O328*H328</f>
        <v>0</v>
      </c>
      <c r="Q328" s="222">
        <v>0</v>
      </c>
      <c r="R328" s="222">
        <f>Q328*H328</f>
        <v>0</v>
      </c>
      <c r="S328" s="222">
        <v>0</v>
      </c>
      <c r="T328" s="223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4" t="s">
        <v>602</v>
      </c>
      <c r="AT328" s="224" t="s">
        <v>128</v>
      </c>
      <c r="AU328" s="224" t="s">
        <v>83</v>
      </c>
      <c r="AY328" s="17" t="s">
        <v>124</v>
      </c>
      <c r="BE328" s="225">
        <f>IF(N328="základní",J328,0)</f>
        <v>0</v>
      </c>
      <c r="BF328" s="225">
        <f>IF(N328="snížená",J328,0)</f>
        <v>0</v>
      </c>
      <c r="BG328" s="225">
        <f>IF(N328="zákl. přenesená",J328,0)</f>
        <v>0</v>
      </c>
      <c r="BH328" s="225">
        <f>IF(N328="sníž. přenesená",J328,0)</f>
        <v>0</v>
      </c>
      <c r="BI328" s="225">
        <f>IF(N328="nulová",J328,0)</f>
        <v>0</v>
      </c>
      <c r="BJ328" s="17" t="s">
        <v>81</v>
      </c>
      <c r="BK328" s="225">
        <f>ROUND(I328*H328,2)</f>
        <v>0</v>
      </c>
      <c r="BL328" s="17" t="s">
        <v>602</v>
      </c>
      <c r="BM328" s="224" t="s">
        <v>631</v>
      </c>
    </row>
    <row r="329" s="14" customFormat="1">
      <c r="A329" s="14"/>
      <c r="B329" s="238"/>
      <c r="C329" s="239"/>
      <c r="D329" s="228" t="s">
        <v>186</v>
      </c>
      <c r="E329" s="240" t="s">
        <v>1</v>
      </c>
      <c r="F329" s="241" t="s">
        <v>632</v>
      </c>
      <c r="G329" s="239"/>
      <c r="H329" s="240" t="s">
        <v>1</v>
      </c>
      <c r="I329" s="242"/>
      <c r="J329" s="239"/>
      <c r="K329" s="239"/>
      <c r="L329" s="243"/>
      <c r="M329" s="244"/>
      <c r="N329" s="245"/>
      <c r="O329" s="245"/>
      <c r="P329" s="245"/>
      <c r="Q329" s="245"/>
      <c r="R329" s="245"/>
      <c r="S329" s="245"/>
      <c r="T329" s="24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7" t="s">
        <v>186</v>
      </c>
      <c r="AU329" s="247" t="s">
        <v>83</v>
      </c>
      <c r="AV329" s="14" t="s">
        <v>81</v>
      </c>
      <c r="AW329" s="14" t="s">
        <v>33</v>
      </c>
      <c r="AX329" s="14" t="s">
        <v>76</v>
      </c>
      <c r="AY329" s="247" t="s">
        <v>124</v>
      </c>
    </row>
    <row r="330" s="13" customFormat="1">
      <c r="A330" s="13"/>
      <c r="B330" s="226"/>
      <c r="C330" s="227"/>
      <c r="D330" s="228" t="s">
        <v>186</v>
      </c>
      <c r="E330" s="229" t="s">
        <v>1</v>
      </c>
      <c r="F330" s="230" t="s">
        <v>81</v>
      </c>
      <c r="G330" s="227"/>
      <c r="H330" s="231">
        <v>1</v>
      </c>
      <c r="I330" s="232"/>
      <c r="J330" s="227"/>
      <c r="K330" s="227"/>
      <c r="L330" s="233"/>
      <c r="M330" s="270"/>
      <c r="N330" s="271"/>
      <c r="O330" s="271"/>
      <c r="P330" s="271"/>
      <c r="Q330" s="271"/>
      <c r="R330" s="271"/>
      <c r="S330" s="271"/>
      <c r="T330" s="27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7" t="s">
        <v>186</v>
      </c>
      <c r="AU330" s="237" t="s">
        <v>83</v>
      </c>
      <c r="AV330" s="13" t="s">
        <v>83</v>
      </c>
      <c r="AW330" s="13" t="s">
        <v>33</v>
      </c>
      <c r="AX330" s="13" t="s">
        <v>81</v>
      </c>
      <c r="AY330" s="237" t="s">
        <v>124</v>
      </c>
    </row>
    <row r="331" s="2" customFormat="1" ht="6.96" customHeight="1">
      <c r="A331" s="38"/>
      <c r="B331" s="66"/>
      <c r="C331" s="67"/>
      <c r="D331" s="67"/>
      <c r="E331" s="67"/>
      <c r="F331" s="67"/>
      <c r="G331" s="67"/>
      <c r="H331" s="67"/>
      <c r="I331" s="67"/>
      <c r="J331" s="67"/>
      <c r="K331" s="67"/>
      <c r="L331" s="44"/>
      <c r="M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</row>
  </sheetData>
  <sheetProtection sheet="1" autoFilter="0" formatColumns="0" formatRows="0" objects="1" scenarios="1" spinCount="100000" saltValue="KkmawLZCOUh+sDXQmWbKVDzCSC+eEKF3FGg5zV6nP5MWNn6mysDeYriHSmtr2QW6h8/VlOl6hnASK1TgkDIvJA==" hashValue="2YoRSZKCuaJ2mmcOKhz8jjKFgpGpmooRZfAOfTTFcrxSj6SzAMoE/POYo32/qDJ5JniURspA5RXgnwM3KR+6Iw==" algorithmName="SHA-512" password="CC35"/>
  <autoFilter ref="C130:K330"/>
  <mergeCells count="6">
    <mergeCell ref="E7:H7"/>
    <mergeCell ref="E16:H16"/>
    <mergeCell ref="E25:H25"/>
    <mergeCell ref="E85:H85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Bečička</dc:creator>
  <cp:lastModifiedBy>Marek Bečička</cp:lastModifiedBy>
  <dcterms:created xsi:type="dcterms:W3CDTF">2026-03-23T10:43:36Z</dcterms:created>
  <dcterms:modified xsi:type="dcterms:W3CDTF">2026-03-23T10:43:39Z</dcterms:modified>
</cp:coreProperties>
</file>